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1"/>
  </bookViews>
  <sheets>
    <sheet name="I" sheetId="1" r:id="rId1"/>
    <sheet name="II" sheetId="2" r:id="rId2"/>
  </sheets>
  <definedNames>
    <definedName name="_xlnm.Print_Area" localSheetId="0">'I'!$A$1:$N$41</definedName>
    <definedName name="_xlnm.Print_Area" localSheetId="1">'II'!$A$1:$T$38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<sst xmlns="http://schemas.openxmlformats.org/spreadsheetml/2006/main" count="92" uniqueCount="43">
  <si>
    <t>Nimi</t>
  </si>
  <si>
    <t>kesk.</t>
  </si>
  <si>
    <t>Summa</t>
  </si>
  <si>
    <t>Laane-Virumaa Meistrivoistlused</t>
  </si>
  <si>
    <t>18. - 19.juuni.2002</t>
  </si>
  <si>
    <t>Janar Vabarna</t>
  </si>
  <si>
    <t>Heli Ruuto</t>
  </si>
  <si>
    <t>Martin Kink</t>
  </si>
  <si>
    <t>Kaarel Tamm</t>
  </si>
  <si>
    <t>Ivo Mae</t>
  </si>
  <si>
    <t>Torben Porsholdt</t>
  </si>
  <si>
    <t>Ragnar Orgus</t>
  </si>
  <si>
    <t>Anni Tamm</t>
  </si>
  <si>
    <t>Alar Kink</t>
  </si>
  <si>
    <t>Ylle Tihti</t>
  </si>
  <si>
    <t>Marek Jyrna</t>
  </si>
  <si>
    <t>Mihkel Tamm</t>
  </si>
  <si>
    <t>Kalle Roostik</t>
  </si>
  <si>
    <t>Hilja Roostik</t>
  </si>
  <si>
    <t>Eha Neito</t>
  </si>
  <si>
    <t>Triin Lekko</t>
  </si>
  <si>
    <t>Yllar Vaserik</t>
  </si>
  <si>
    <t>Indrek Lekko</t>
  </si>
  <si>
    <t>Hiie Lekko</t>
  </si>
  <si>
    <t>Lembit Tamm</t>
  </si>
  <si>
    <t>Rannu Eimla</t>
  </si>
  <si>
    <t>Argo Laus</t>
  </si>
  <si>
    <t>Larissa Vagel</t>
  </si>
  <si>
    <t>Aigar Kink</t>
  </si>
  <si>
    <t>Meeli Luik</t>
  </si>
  <si>
    <t>Hergi Vaga</t>
  </si>
  <si>
    <t>Viljar Aros</t>
  </si>
  <si>
    <t>Sirli Sang</t>
  </si>
  <si>
    <t>Rinno Lell</t>
  </si>
  <si>
    <t>Vova Kljain</t>
  </si>
  <si>
    <t>Viktor Kljain</t>
  </si>
  <si>
    <t>Jaan Ruuto</t>
  </si>
  <si>
    <t>Leho Aros</t>
  </si>
  <si>
    <t>Silver Aros</t>
  </si>
  <si>
    <t>Jaanus Bazanov</t>
  </si>
  <si>
    <t>Andrei Gurkin</t>
  </si>
  <si>
    <t>boonus</t>
  </si>
  <si>
    <t>Keskmine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</si>
</sst>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0.0"/>
    <numFmt numFmtId="174" formatCode="0.000"/>
    <numFmt numFmtId="175" formatCode="0.0000"/>
    <numFmt numFmtId="176" formatCode="_-* #,##0.000\ _k_r_-;\-* #,##0.000\ _k_r_-;_-* &quot;-&quot;??\ _k_r_-;_-@_-"/>
    <numFmt numFmtId="177" formatCode="#,##0.00_ ;\-#,##0.00\ "/>
    <numFmt numFmtId="178" formatCode="_-* #,##0.0\ _k_r_-;\-* #,##0.0\ _k_r_-;_-* &quot;-&quot;??\ _k_r_-;_-@_-"/>
    <numFmt numFmtId="179" formatCode="_-* #,##0\ _k_r_-;\-* #,##0\ _k_r_-;_-* &quot;-&quot;??\ _k_r_-;_-@_-"/>
    <numFmt numFmtId="180" formatCode="#,##0.0_ ;\-#,##0.0\ "/>
    <numFmt numFmtId="181" formatCode="#,##0_ ;\-#,##0\ 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7" fontId="3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77" fontId="5" fillId="0" borderId="2" xfId="15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7" fontId="6" fillId="0" borderId="2" xfId="15" applyNumberFormat="1" applyFont="1" applyBorder="1" applyAlignment="1">
      <alignment/>
    </xf>
    <xf numFmtId="0" fontId="6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17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77" fontId="6" fillId="2" borderId="2" xfId="15" applyNumberFormat="1" applyFont="1" applyFill="1" applyBorder="1" applyAlignment="1">
      <alignment/>
    </xf>
    <xf numFmtId="1" fontId="6" fillId="0" borderId="2" xfId="0" applyNumberFormat="1" applyFont="1" applyBorder="1" applyAlignment="1">
      <alignment horizontal="center"/>
    </xf>
    <xf numFmtId="177" fontId="6" fillId="0" borderId="2" xfId="15" applyNumberFormat="1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9" fontId="3" fillId="0" borderId="2" xfId="15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77" fontId="6" fillId="0" borderId="3" xfId="15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77" fontId="6" fillId="0" borderId="4" xfId="15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" fontId="3" fillId="7" borderId="2" xfId="0" applyNumberFormat="1" applyFont="1" applyFill="1" applyBorder="1" applyAlignment="1">
      <alignment horizontal="center"/>
    </xf>
    <xf numFmtId="181" fontId="3" fillId="0" borderId="0" xfId="15" applyNumberFormat="1" applyFont="1" applyAlignment="1">
      <alignment horizontal="center"/>
    </xf>
    <xf numFmtId="181" fontId="3" fillId="0" borderId="2" xfId="15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181" fontId="3" fillId="5" borderId="2" xfId="15" applyNumberFormat="1" applyFont="1" applyFill="1" applyBorder="1" applyAlignment="1">
      <alignment horizontal="center"/>
    </xf>
    <xf numFmtId="181" fontId="3" fillId="7" borderId="2" xfId="15" applyNumberFormat="1" applyFont="1" applyFill="1" applyBorder="1" applyAlignment="1">
      <alignment horizontal="center"/>
    </xf>
    <xf numFmtId="181" fontId="3" fillId="8" borderId="2" xfId="15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43" fontId="3" fillId="0" borderId="0" xfId="15" applyFont="1" applyAlignment="1">
      <alignment/>
    </xf>
    <xf numFmtId="43" fontId="6" fillId="0" borderId="0" xfId="15" applyFont="1" applyAlignment="1">
      <alignment/>
    </xf>
    <xf numFmtId="43" fontId="7" fillId="0" borderId="0" xfId="15" applyFont="1" applyAlignment="1">
      <alignment/>
    </xf>
    <xf numFmtId="177" fontId="6" fillId="0" borderId="2" xfId="15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B39"/>
  <sheetViews>
    <sheetView workbookViewId="0" topLeftCell="A4">
      <selection activeCell="A39" sqref="A39"/>
    </sheetView>
  </sheetViews>
  <sheetFormatPr defaultColWidth="9.140625" defaultRowHeight="12.75"/>
  <cols>
    <col min="1" max="1" width="2.8515625" style="1" customWidth="1"/>
    <col min="2" max="2" width="15.28125" style="1" customWidth="1"/>
    <col min="3" max="5" width="5.57421875" style="1" customWidth="1"/>
    <col min="6" max="6" width="5.57421875" style="7" customWidth="1"/>
    <col min="7" max="8" width="5.57421875" style="1" customWidth="1"/>
    <col min="9" max="12" width="1.8515625" style="1" hidden="1" customWidth="1"/>
    <col min="13" max="13" width="6.140625" style="4" bestFit="1" customWidth="1"/>
    <col min="14" max="14" width="6.8515625" style="1" bestFit="1" customWidth="1"/>
    <col min="15" max="16384" width="9.140625" style="5" customWidth="1"/>
  </cols>
  <sheetData>
    <row r="1" spans="2:8" ht="18.75">
      <c r="B1" s="19" t="s">
        <v>3</v>
      </c>
      <c r="C1" s="3"/>
      <c r="D1" s="3"/>
      <c r="F1" s="4"/>
      <c r="H1" s="29" t="s">
        <v>4</v>
      </c>
    </row>
    <row r="2" spans="2:5" ht="5.25" customHeight="1">
      <c r="B2" s="2"/>
      <c r="C2" s="6"/>
      <c r="D2" s="6"/>
      <c r="E2" s="6"/>
    </row>
    <row r="3" spans="1:14" ht="12.75">
      <c r="A3" s="8"/>
      <c r="B3" s="9" t="s">
        <v>0</v>
      </c>
      <c r="C3" s="9">
        <v>1</v>
      </c>
      <c r="D3" s="9">
        <v>2</v>
      </c>
      <c r="E3" s="9">
        <v>3</v>
      </c>
      <c r="F3" s="10">
        <v>4</v>
      </c>
      <c r="G3" s="9">
        <v>5</v>
      </c>
      <c r="H3" s="9">
        <v>6</v>
      </c>
      <c r="I3" s="9">
        <v>1</v>
      </c>
      <c r="J3" s="9">
        <v>2</v>
      </c>
      <c r="K3" s="9">
        <v>3</v>
      </c>
      <c r="L3" s="9">
        <v>4</v>
      </c>
      <c r="M3" s="11" t="s">
        <v>1</v>
      </c>
      <c r="N3" s="9" t="s">
        <v>2</v>
      </c>
    </row>
    <row r="4" spans="1:15" s="14" customFormat="1" ht="12.75">
      <c r="A4" s="8">
        <f aca="true" t="shared" si="0" ref="A4:A10">A3+1</f>
        <v>1</v>
      </c>
      <c r="B4" s="27" t="s">
        <v>13</v>
      </c>
      <c r="C4" s="8">
        <v>203</v>
      </c>
      <c r="D4" s="8">
        <v>182</v>
      </c>
      <c r="E4" s="8">
        <v>168</v>
      </c>
      <c r="F4" s="15">
        <v>171</v>
      </c>
      <c r="G4" s="8">
        <v>188</v>
      </c>
      <c r="H4" s="8">
        <v>169</v>
      </c>
      <c r="I4" s="8"/>
      <c r="J4" s="8"/>
      <c r="K4" s="8"/>
      <c r="L4" s="8"/>
      <c r="M4" s="13">
        <f aca="true" t="shared" si="1" ref="M4:M22">AVERAGE(C4:L4)</f>
        <v>180.16666666666666</v>
      </c>
      <c r="N4" s="8">
        <f aca="true" t="shared" si="2" ref="N4:N22">SUM(C4:L4)</f>
        <v>1081</v>
      </c>
      <c r="O4" s="14">
        <f aca="true" t="shared" si="3" ref="O4:O26">1081-N4</f>
        <v>0</v>
      </c>
    </row>
    <row r="5" spans="1:28" ht="12.75">
      <c r="A5" s="8">
        <f t="shared" si="0"/>
        <v>2</v>
      </c>
      <c r="B5" s="17" t="s">
        <v>11</v>
      </c>
      <c r="C5" s="8">
        <v>158</v>
      </c>
      <c r="D5" s="8">
        <v>150</v>
      </c>
      <c r="E5" s="8">
        <v>203</v>
      </c>
      <c r="F5" s="15">
        <v>176</v>
      </c>
      <c r="G5" s="1">
        <v>194</v>
      </c>
      <c r="H5" s="8">
        <v>171</v>
      </c>
      <c r="I5" s="8"/>
      <c r="J5" s="8"/>
      <c r="K5" s="8"/>
      <c r="L5" s="8"/>
      <c r="M5" s="13">
        <f t="shared" si="1"/>
        <v>175.33333333333334</v>
      </c>
      <c r="N5" s="8">
        <f t="shared" si="2"/>
        <v>1052</v>
      </c>
      <c r="O5" s="14">
        <f t="shared" si="3"/>
        <v>29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12.75">
      <c r="A6" s="8">
        <f t="shared" si="0"/>
        <v>3</v>
      </c>
      <c r="B6" s="9" t="s">
        <v>28</v>
      </c>
      <c r="C6" s="8">
        <v>180</v>
      </c>
      <c r="D6" s="8">
        <v>161</v>
      </c>
      <c r="E6" s="8">
        <v>157</v>
      </c>
      <c r="F6" s="15">
        <v>191</v>
      </c>
      <c r="G6" s="8">
        <v>168</v>
      </c>
      <c r="H6" s="8">
        <v>185</v>
      </c>
      <c r="I6" s="8"/>
      <c r="J6" s="8"/>
      <c r="K6" s="8"/>
      <c r="L6" s="8"/>
      <c r="M6" s="13">
        <f t="shared" si="1"/>
        <v>173.66666666666666</v>
      </c>
      <c r="N6" s="8">
        <f t="shared" si="2"/>
        <v>1042</v>
      </c>
      <c r="O6" s="14">
        <f t="shared" si="3"/>
        <v>39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2.75">
      <c r="A7" s="8">
        <f t="shared" si="0"/>
        <v>4</v>
      </c>
      <c r="B7" s="9" t="s">
        <v>8</v>
      </c>
      <c r="C7" s="8">
        <v>124</v>
      </c>
      <c r="D7" s="8">
        <v>126</v>
      </c>
      <c r="E7" s="17">
        <v>230</v>
      </c>
      <c r="F7" s="15">
        <v>181</v>
      </c>
      <c r="G7" s="8">
        <v>182</v>
      </c>
      <c r="H7" s="8">
        <v>183</v>
      </c>
      <c r="I7" s="8"/>
      <c r="J7" s="8"/>
      <c r="K7" s="8"/>
      <c r="L7" s="8"/>
      <c r="M7" s="13">
        <f t="shared" si="1"/>
        <v>171</v>
      </c>
      <c r="N7" s="8">
        <f t="shared" si="2"/>
        <v>1026</v>
      </c>
      <c r="O7" s="14">
        <f t="shared" si="3"/>
        <v>55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2.75">
      <c r="A8" s="8">
        <f t="shared" si="0"/>
        <v>5</v>
      </c>
      <c r="B8" s="9" t="s">
        <v>38</v>
      </c>
      <c r="C8" s="8">
        <v>145</v>
      </c>
      <c r="D8" s="8">
        <v>184</v>
      </c>
      <c r="E8" s="8">
        <v>165</v>
      </c>
      <c r="F8" s="15">
        <v>167</v>
      </c>
      <c r="G8" s="8">
        <v>181</v>
      </c>
      <c r="H8" s="8">
        <v>180</v>
      </c>
      <c r="I8" s="8"/>
      <c r="J8" s="8"/>
      <c r="K8" s="8"/>
      <c r="L8" s="8"/>
      <c r="M8" s="13">
        <f t="shared" si="1"/>
        <v>170.33333333333334</v>
      </c>
      <c r="N8" s="8">
        <f t="shared" si="2"/>
        <v>1022</v>
      </c>
      <c r="O8" s="14">
        <f t="shared" si="3"/>
        <v>59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2.75">
      <c r="A9" s="8">
        <f t="shared" si="0"/>
        <v>6</v>
      </c>
      <c r="B9" s="9" t="s">
        <v>22</v>
      </c>
      <c r="C9" s="8">
        <v>138</v>
      </c>
      <c r="D9" s="8">
        <v>168</v>
      </c>
      <c r="E9" s="8">
        <v>153</v>
      </c>
      <c r="F9" s="15">
        <v>177</v>
      </c>
      <c r="G9" s="8">
        <v>188</v>
      </c>
      <c r="H9" s="8">
        <v>180</v>
      </c>
      <c r="I9" s="8"/>
      <c r="J9" s="8"/>
      <c r="K9" s="8"/>
      <c r="L9" s="8"/>
      <c r="M9" s="13">
        <f t="shared" si="1"/>
        <v>167.33333333333334</v>
      </c>
      <c r="N9" s="8">
        <f t="shared" si="2"/>
        <v>1004</v>
      </c>
      <c r="O9" s="14">
        <f t="shared" si="3"/>
        <v>77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2.75">
      <c r="A10" s="8">
        <f t="shared" si="0"/>
        <v>7</v>
      </c>
      <c r="B10" s="17" t="s">
        <v>17</v>
      </c>
      <c r="C10" s="8">
        <v>181</v>
      </c>
      <c r="D10" s="17">
        <v>216</v>
      </c>
      <c r="E10" s="8">
        <v>174</v>
      </c>
      <c r="F10" s="15">
        <v>167</v>
      </c>
      <c r="G10" s="8">
        <v>110</v>
      </c>
      <c r="H10" s="8">
        <v>143</v>
      </c>
      <c r="I10" s="8"/>
      <c r="J10" s="8"/>
      <c r="K10" s="8"/>
      <c r="L10" s="8"/>
      <c r="M10" s="13">
        <f t="shared" si="1"/>
        <v>165.16666666666666</v>
      </c>
      <c r="N10" s="8">
        <f t="shared" si="2"/>
        <v>991</v>
      </c>
      <c r="O10" s="14">
        <f t="shared" si="3"/>
        <v>90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15" ht="12.75" customHeight="1">
      <c r="A11" s="8">
        <v>1</v>
      </c>
      <c r="B11" s="28" t="s">
        <v>32</v>
      </c>
      <c r="C11" s="20">
        <v>148</v>
      </c>
      <c r="D11" s="20">
        <v>178</v>
      </c>
      <c r="E11" s="20">
        <v>143</v>
      </c>
      <c r="F11" s="22">
        <v>174</v>
      </c>
      <c r="G11" s="20">
        <v>155</v>
      </c>
      <c r="H11" s="20">
        <v>181</v>
      </c>
      <c r="I11" s="20"/>
      <c r="J11" s="20"/>
      <c r="K11" s="20"/>
      <c r="L11" s="20"/>
      <c r="M11" s="23">
        <f t="shared" si="1"/>
        <v>163.16666666666666</v>
      </c>
      <c r="N11" s="20">
        <f t="shared" si="2"/>
        <v>979</v>
      </c>
      <c r="O11" s="14">
        <f t="shared" si="3"/>
        <v>102</v>
      </c>
    </row>
    <row r="12" spans="1:15" ht="12.75">
      <c r="A12" s="8">
        <v>8</v>
      </c>
      <c r="B12" s="9" t="s">
        <v>24</v>
      </c>
      <c r="C12" s="8">
        <v>151</v>
      </c>
      <c r="D12" s="8">
        <v>164</v>
      </c>
      <c r="E12" s="8">
        <v>169</v>
      </c>
      <c r="F12" s="15">
        <v>155</v>
      </c>
      <c r="G12" s="8">
        <v>167</v>
      </c>
      <c r="H12" s="8">
        <v>169</v>
      </c>
      <c r="I12" s="8"/>
      <c r="J12" s="8"/>
      <c r="K12" s="8"/>
      <c r="L12" s="8"/>
      <c r="M12" s="13">
        <f t="shared" si="1"/>
        <v>162.5</v>
      </c>
      <c r="N12" s="8">
        <f t="shared" si="2"/>
        <v>975</v>
      </c>
      <c r="O12" s="14">
        <f t="shared" si="3"/>
        <v>106</v>
      </c>
    </row>
    <row r="13" spans="1:15" ht="12.75">
      <c r="A13" s="8">
        <f>A12+1</f>
        <v>9</v>
      </c>
      <c r="B13" s="17" t="s">
        <v>21</v>
      </c>
      <c r="C13" s="8">
        <v>154</v>
      </c>
      <c r="D13" s="8">
        <v>149</v>
      </c>
      <c r="E13" s="8">
        <v>192</v>
      </c>
      <c r="F13" s="15">
        <v>160</v>
      </c>
      <c r="G13" s="8">
        <v>155</v>
      </c>
      <c r="H13" s="8">
        <v>158</v>
      </c>
      <c r="I13" s="8"/>
      <c r="J13" s="8"/>
      <c r="K13" s="8"/>
      <c r="L13" s="8"/>
      <c r="M13" s="13">
        <f t="shared" si="1"/>
        <v>161.33333333333334</v>
      </c>
      <c r="N13" s="8">
        <f t="shared" si="2"/>
        <v>968</v>
      </c>
      <c r="O13" s="14">
        <f t="shared" si="3"/>
        <v>113</v>
      </c>
    </row>
    <row r="14" spans="1:15" ht="12.75">
      <c r="A14" s="8">
        <f>A13+1</f>
        <v>10</v>
      </c>
      <c r="B14" s="9" t="s">
        <v>5</v>
      </c>
      <c r="C14" s="12">
        <v>168</v>
      </c>
      <c r="D14" s="12">
        <v>138</v>
      </c>
      <c r="E14" s="12">
        <v>179</v>
      </c>
      <c r="F14" s="24">
        <v>177</v>
      </c>
      <c r="G14" s="12">
        <v>152</v>
      </c>
      <c r="H14" s="12">
        <v>153</v>
      </c>
      <c r="I14" s="12"/>
      <c r="J14" s="12"/>
      <c r="K14" s="12"/>
      <c r="L14" s="12"/>
      <c r="M14" s="13">
        <f t="shared" si="1"/>
        <v>161.16666666666666</v>
      </c>
      <c r="N14" s="8">
        <f t="shared" si="2"/>
        <v>967</v>
      </c>
      <c r="O14" s="14">
        <f t="shared" si="3"/>
        <v>114</v>
      </c>
    </row>
    <row r="15" spans="1:16" ht="12.75">
      <c r="A15" s="8">
        <v>2</v>
      </c>
      <c r="B15" s="26" t="s">
        <v>20</v>
      </c>
      <c r="C15" s="20">
        <v>160</v>
      </c>
      <c r="D15" s="20">
        <v>139</v>
      </c>
      <c r="E15" s="20">
        <v>186</v>
      </c>
      <c r="F15" s="22">
        <v>121</v>
      </c>
      <c r="G15" s="26">
        <v>199</v>
      </c>
      <c r="H15" s="20">
        <v>147</v>
      </c>
      <c r="I15" s="20"/>
      <c r="J15" s="20"/>
      <c r="K15" s="20"/>
      <c r="L15" s="20"/>
      <c r="M15" s="23">
        <f t="shared" si="1"/>
        <v>158.66666666666666</v>
      </c>
      <c r="N15" s="20">
        <f t="shared" si="2"/>
        <v>952</v>
      </c>
      <c r="O15" s="14">
        <f t="shared" si="3"/>
        <v>129</v>
      </c>
      <c r="P15" s="5">
        <f>N20-N15</f>
        <v>-27</v>
      </c>
    </row>
    <row r="16" spans="1:15" ht="12.75">
      <c r="A16" s="8">
        <v>11</v>
      </c>
      <c r="B16" s="9" t="s">
        <v>37</v>
      </c>
      <c r="C16" s="8">
        <v>134</v>
      </c>
      <c r="D16" s="8">
        <v>160</v>
      </c>
      <c r="E16" s="8">
        <v>171</v>
      </c>
      <c r="F16" s="15">
        <v>168</v>
      </c>
      <c r="G16" s="8">
        <v>172</v>
      </c>
      <c r="H16" s="8">
        <v>138</v>
      </c>
      <c r="I16" s="8"/>
      <c r="J16" s="8"/>
      <c r="K16" s="8"/>
      <c r="L16" s="8"/>
      <c r="M16" s="13">
        <f t="shared" si="1"/>
        <v>157.16666666666666</v>
      </c>
      <c r="N16" s="8">
        <f t="shared" si="2"/>
        <v>943</v>
      </c>
      <c r="O16" s="14">
        <f t="shared" si="3"/>
        <v>138</v>
      </c>
    </row>
    <row r="17" spans="1:15" ht="12.75">
      <c r="A17" s="8">
        <v>12</v>
      </c>
      <c r="B17" s="9" t="s">
        <v>30</v>
      </c>
      <c r="C17" s="8">
        <v>170</v>
      </c>
      <c r="D17" s="8">
        <v>132</v>
      </c>
      <c r="E17" s="8">
        <v>173</v>
      </c>
      <c r="F17" s="15">
        <v>177</v>
      </c>
      <c r="G17" s="8">
        <v>139</v>
      </c>
      <c r="H17" s="8">
        <v>141</v>
      </c>
      <c r="I17" s="8"/>
      <c r="J17" s="8"/>
      <c r="K17" s="8"/>
      <c r="L17" s="8"/>
      <c r="M17" s="13">
        <f t="shared" si="1"/>
        <v>155.33333333333334</v>
      </c>
      <c r="N17" s="8">
        <f t="shared" si="2"/>
        <v>932</v>
      </c>
      <c r="O17" s="14">
        <f t="shared" si="3"/>
        <v>149</v>
      </c>
    </row>
    <row r="18" spans="1:28" ht="12.75">
      <c r="A18" s="8">
        <v>3</v>
      </c>
      <c r="B18" s="28" t="s">
        <v>14</v>
      </c>
      <c r="C18" s="20">
        <v>125</v>
      </c>
      <c r="D18" s="20">
        <v>138</v>
      </c>
      <c r="E18" s="20">
        <v>162</v>
      </c>
      <c r="F18" s="22">
        <v>148</v>
      </c>
      <c r="G18" s="20">
        <v>159</v>
      </c>
      <c r="H18" s="20">
        <v>195</v>
      </c>
      <c r="I18" s="20"/>
      <c r="J18" s="20"/>
      <c r="K18" s="20"/>
      <c r="L18" s="20"/>
      <c r="M18" s="23">
        <f t="shared" si="1"/>
        <v>154.5</v>
      </c>
      <c r="N18" s="20">
        <f t="shared" si="2"/>
        <v>927</v>
      </c>
      <c r="O18" s="14">
        <f t="shared" si="3"/>
        <v>154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ht="12.75">
      <c r="A19" s="8">
        <v>13</v>
      </c>
      <c r="B19" s="12" t="s">
        <v>36</v>
      </c>
      <c r="C19" s="8">
        <v>127</v>
      </c>
      <c r="D19" s="8">
        <v>170</v>
      </c>
      <c r="E19" s="8">
        <v>167</v>
      </c>
      <c r="F19" s="15">
        <v>144</v>
      </c>
      <c r="G19" s="8">
        <v>184</v>
      </c>
      <c r="H19" s="8">
        <v>135</v>
      </c>
      <c r="I19" s="8"/>
      <c r="J19" s="8"/>
      <c r="K19" s="8"/>
      <c r="L19" s="8"/>
      <c r="M19" s="25">
        <f aca="true" t="shared" si="4" ref="M19:M39">AVERAGE(C19:H19)</f>
        <v>154.5</v>
      </c>
      <c r="N19" s="8">
        <f aca="true" t="shared" si="5" ref="N19:N39">SUM(C19:H19)</f>
        <v>927</v>
      </c>
      <c r="O19" s="14">
        <f t="shared" si="3"/>
        <v>154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16" ht="12.75">
      <c r="A20" s="8">
        <v>14</v>
      </c>
      <c r="B20" s="12" t="s">
        <v>15</v>
      </c>
      <c r="C20" s="8">
        <v>154</v>
      </c>
      <c r="D20" s="8">
        <v>173</v>
      </c>
      <c r="E20" s="8">
        <v>143</v>
      </c>
      <c r="F20" s="15">
        <v>122</v>
      </c>
      <c r="G20" s="8">
        <v>165</v>
      </c>
      <c r="H20" s="8">
        <v>168</v>
      </c>
      <c r="I20" s="8"/>
      <c r="J20" s="8"/>
      <c r="K20" s="8"/>
      <c r="L20" s="8"/>
      <c r="M20" s="13">
        <f t="shared" si="4"/>
        <v>154.16666666666666</v>
      </c>
      <c r="N20" s="8">
        <f t="shared" si="5"/>
        <v>925</v>
      </c>
      <c r="O20" s="14">
        <f t="shared" si="3"/>
        <v>156</v>
      </c>
      <c r="P20" s="5">
        <f>N20-N14</f>
        <v>-42</v>
      </c>
    </row>
    <row r="21" spans="1:28" ht="12.75">
      <c r="A21" s="8">
        <f>A20+1</f>
        <v>15</v>
      </c>
      <c r="B21" s="8" t="s">
        <v>9</v>
      </c>
      <c r="C21" s="8">
        <v>139</v>
      </c>
      <c r="D21" s="8">
        <v>163</v>
      </c>
      <c r="E21" s="8">
        <v>159</v>
      </c>
      <c r="F21" s="15">
        <v>149</v>
      </c>
      <c r="G21" s="8">
        <v>134</v>
      </c>
      <c r="H21" s="8">
        <v>172</v>
      </c>
      <c r="I21" s="8"/>
      <c r="J21" s="8"/>
      <c r="K21" s="8"/>
      <c r="L21" s="8"/>
      <c r="M21" s="13">
        <f t="shared" si="4"/>
        <v>152.66666666666666</v>
      </c>
      <c r="N21" s="8">
        <f t="shared" si="5"/>
        <v>916</v>
      </c>
      <c r="O21" s="14">
        <f t="shared" si="3"/>
        <v>165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2.75">
      <c r="A22" s="8">
        <v>4</v>
      </c>
      <c r="B22" s="28" t="s">
        <v>19</v>
      </c>
      <c r="C22" s="20">
        <v>109</v>
      </c>
      <c r="D22" s="20">
        <v>149</v>
      </c>
      <c r="E22" s="20">
        <v>129</v>
      </c>
      <c r="F22" s="22">
        <v>184</v>
      </c>
      <c r="G22" s="20">
        <v>163</v>
      </c>
      <c r="H22" s="20">
        <v>172</v>
      </c>
      <c r="I22" s="20"/>
      <c r="J22" s="20"/>
      <c r="K22" s="20"/>
      <c r="L22" s="20"/>
      <c r="M22" s="23">
        <f t="shared" si="1"/>
        <v>151</v>
      </c>
      <c r="N22" s="20">
        <f t="shared" si="2"/>
        <v>906</v>
      </c>
      <c r="O22" s="14">
        <f t="shared" si="3"/>
        <v>175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ht="12.75">
      <c r="A23" s="8">
        <v>16</v>
      </c>
      <c r="B23" s="12" t="s">
        <v>26</v>
      </c>
      <c r="C23" s="8">
        <v>135</v>
      </c>
      <c r="D23" s="8">
        <v>126</v>
      </c>
      <c r="E23" s="8">
        <v>153</v>
      </c>
      <c r="F23" s="15">
        <v>175</v>
      </c>
      <c r="G23" s="8">
        <v>181</v>
      </c>
      <c r="H23" s="8">
        <v>132</v>
      </c>
      <c r="I23" s="8"/>
      <c r="J23" s="8"/>
      <c r="K23" s="8"/>
      <c r="L23" s="8"/>
      <c r="M23" s="25">
        <f t="shared" si="4"/>
        <v>150.33333333333334</v>
      </c>
      <c r="N23" s="8">
        <f t="shared" si="5"/>
        <v>902</v>
      </c>
      <c r="O23" s="14">
        <f t="shared" si="3"/>
        <v>179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ht="12.75">
      <c r="A24" s="8">
        <f>A23+1</f>
        <v>17</v>
      </c>
      <c r="B24" s="12" t="s">
        <v>40</v>
      </c>
      <c r="C24" s="8">
        <v>178</v>
      </c>
      <c r="D24" s="8">
        <v>135</v>
      </c>
      <c r="E24" s="8">
        <v>151</v>
      </c>
      <c r="F24" s="15">
        <v>124</v>
      </c>
      <c r="G24" s="8">
        <v>145</v>
      </c>
      <c r="H24" s="8">
        <v>165</v>
      </c>
      <c r="I24" s="8"/>
      <c r="J24" s="8"/>
      <c r="K24" s="8"/>
      <c r="L24" s="8"/>
      <c r="M24" s="25">
        <f t="shared" si="4"/>
        <v>149.66666666666666</v>
      </c>
      <c r="N24" s="8">
        <f t="shared" si="5"/>
        <v>898</v>
      </c>
      <c r="O24" s="14">
        <f t="shared" si="3"/>
        <v>183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2.75">
      <c r="A25" s="8">
        <f>A24+1</f>
        <v>18</v>
      </c>
      <c r="B25" s="12" t="s">
        <v>35</v>
      </c>
      <c r="C25" s="8">
        <v>142</v>
      </c>
      <c r="D25" s="8">
        <v>142</v>
      </c>
      <c r="E25" s="8">
        <v>161</v>
      </c>
      <c r="F25" s="15">
        <v>152</v>
      </c>
      <c r="G25" s="8">
        <v>119</v>
      </c>
      <c r="H25" s="8">
        <v>169</v>
      </c>
      <c r="I25" s="8"/>
      <c r="J25" s="8"/>
      <c r="K25" s="8"/>
      <c r="L25" s="8"/>
      <c r="M25" s="25">
        <f t="shared" si="4"/>
        <v>147.5</v>
      </c>
      <c r="N25" s="8">
        <f t="shared" si="5"/>
        <v>885</v>
      </c>
      <c r="O25" s="14">
        <f t="shared" si="3"/>
        <v>196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2.75">
      <c r="A26" s="8">
        <f>A25+1</f>
        <v>19</v>
      </c>
      <c r="B26" s="12" t="s">
        <v>33</v>
      </c>
      <c r="C26" s="8">
        <v>147</v>
      </c>
      <c r="D26" s="8">
        <v>169</v>
      </c>
      <c r="E26" s="8">
        <v>153</v>
      </c>
      <c r="F26" s="15">
        <v>138</v>
      </c>
      <c r="G26" s="8">
        <v>129</v>
      </c>
      <c r="H26" s="8">
        <v>120</v>
      </c>
      <c r="I26" s="8"/>
      <c r="J26" s="8"/>
      <c r="K26" s="8"/>
      <c r="L26" s="8"/>
      <c r="M26" s="25">
        <f t="shared" si="4"/>
        <v>142.66666666666666</v>
      </c>
      <c r="N26" s="8">
        <f t="shared" si="5"/>
        <v>856</v>
      </c>
      <c r="O26" s="14">
        <f t="shared" si="3"/>
        <v>225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2.75">
      <c r="A27" s="8">
        <v>5</v>
      </c>
      <c r="B27" s="21" t="s">
        <v>23</v>
      </c>
      <c r="C27" s="20">
        <v>117</v>
      </c>
      <c r="D27" s="20">
        <v>152</v>
      </c>
      <c r="E27" s="20">
        <v>135</v>
      </c>
      <c r="F27" s="22">
        <v>149</v>
      </c>
      <c r="G27" s="20">
        <v>146</v>
      </c>
      <c r="H27" s="20">
        <v>157</v>
      </c>
      <c r="I27" s="20"/>
      <c r="J27" s="20"/>
      <c r="K27" s="20"/>
      <c r="L27" s="20"/>
      <c r="M27" s="23">
        <f t="shared" si="4"/>
        <v>142.66666666666666</v>
      </c>
      <c r="N27" s="20">
        <f t="shared" si="5"/>
        <v>856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2.75">
      <c r="A28" s="8">
        <v>20</v>
      </c>
      <c r="B28" s="12" t="s">
        <v>10</v>
      </c>
      <c r="C28" s="8">
        <v>146</v>
      </c>
      <c r="D28" s="8">
        <v>141</v>
      </c>
      <c r="E28" s="8">
        <v>123</v>
      </c>
      <c r="F28" s="15">
        <v>170</v>
      </c>
      <c r="G28" s="8">
        <v>126</v>
      </c>
      <c r="H28" s="8">
        <v>145</v>
      </c>
      <c r="I28" s="8"/>
      <c r="J28" s="8"/>
      <c r="K28" s="8"/>
      <c r="L28" s="8"/>
      <c r="M28" s="13">
        <f t="shared" si="4"/>
        <v>141.83333333333334</v>
      </c>
      <c r="N28" s="8">
        <f t="shared" si="5"/>
        <v>851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2.75">
      <c r="A29" s="8">
        <v>6</v>
      </c>
      <c r="B29" s="21" t="s">
        <v>6</v>
      </c>
      <c r="C29" s="20">
        <v>130</v>
      </c>
      <c r="D29" s="20">
        <v>198</v>
      </c>
      <c r="E29" s="20">
        <v>139</v>
      </c>
      <c r="F29" s="22">
        <v>129</v>
      </c>
      <c r="G29" s="20">
        <v>141</v>
      </c>
      <c r="H29" s="20">
        <v>113</v>
      </c>
      <c r="I29" s="20"/>
      <c r="J29" s="20"/>
      <c r="K29" s="20"/>
      <c r="L29" s="20"/>
      <c r="M29" s="23">
        <f t="shared" si="4"/>
        <v>141.66666666666666</v>
      </c>
      <c r="N29" s="20">
        <f t="shared" si="5"/>
        <v>850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2.75">
      <c r="A30" s="8">
        <v>21</v>
      </c>
      <c r="B30" s="12" t="s">
        <v>16</v>
      </c>
      <c r="C30" s="8">
        <v>127</v>
      </c>
      <c r="D30" s="8">
        <v>133</v>
      </c>
      <c r="E30" s="8">
        <v>117</v>
      </c>
      <c r="F30" s="15">
        <v>150</v>
      </c>
      <c r="G30" s="8">
        <v>134</v>
      </c>
      <c r="H30" s="8">
        <v>170</v>
      </c>
      <c r="I30" s="8"/>
      <c r="J30" s="8"/>
      <c r="K30" s="8"/>
      <c r="L30" s="8"/>
      <c r="M30" s="13">
        <f t="shared" si="4"/>
        <v>138.5</v>
      </c>
      <c r="N30" s="8">
        <f t="shared" si="5"/>
        <v>831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14" ht="12.75">
      <c r="A31" s="8">
        <v>7</v>
      </c>
      <c r="B31" s="21" t="s">
        <v>27</v>
      </c>
      <c r="C31" s="20">
        <v>141</v>
      </c>
      <c r="D31" s="20">
        <v>122</v>
      </c>
      <c r="E31" s="20">
        <v>119</v>
      </c>
      <c r="F31" s="22">
        <v>141</v>
      </c>
      <c r="G31" s="20">
        <v>107</v>
      </c>
      <c r="H31" s="20">
        <v>162</v>
      </c>
      <c r="I31" s="20"/>
      <c r="J31" s="20"/>
      <c r="K31" s="20"/>
      <c r="L31" s="20"/>
      <c r="M31" s="23">
        <f t="shared" si="4"/>
        <v>132</v>
      </c>
      <c r="N31" s="20">
        <f t="shared" si="5"/>
        <v>792</v>
      </c>
    </row>
    <row r="32" spans="1:14" ht="12.75">
      <c r="A32" s="8">
        <v>8</v>
      </c>
      <c r="B32" s="20" t="s">
        <v>18</v>
      </c>
      <c r="C32" s="20">
        <v>121</v>
      </c>
      <c r="D32" s="20">
        <v>137</v>
      </c>
      <c r="E32" s="20">
        <v>135</v>
      </c>
      <c r="F32" s="22">
        <v>143</v>
      </c>
      <c r="G32" s="20">
        <v>130</v>
      </c>
      <c r="H32" s="20">
        <v>120</v>
      </c>
      <c r="I32" s="20"/>
      <c r="J32" s="20"/>
      <c r="K32" s="20"/>
      <c r="L32" s="20"/>
      <c r="M32" s="23">
        <f t="shared" si="4"/>
        <v>131</v>
      </c>
      <c r="N32" s="20">
        <f t="shared" si="5"/>
        <v>786</v>
      </c>
    </row>
    <row r="33" spans="1:14" ht="12.75">
      <c r="A33" s="8">
        <v>22</v>
      </c>
      <c r="B33" s="12" t="s">
        <v>25</v>
      </c>
      <c r="C33" s="8">
        <v>125</v>
      </c>
      <c r="D33" s="8">
        <v>147</v>
      </c>
      <c r="E33" s="8">
        <v>105</v>
      </c>
      <c r="F33" s="15">
        <v>155</v>
      </c>
      <c r="G33" s="8">
        <v>116</v>
      </c>
      <c r="H33" s="8">
        <v>125</v>
      </c>
      <c r="I33" s="8"/>
      <c r="J33" s="8"/>
      <c r="K33" s="8"/>
      <c r="L33" s="8"/>
      <c r="M33" s="25">
        <f t="shared" si="4"/>
        <v>128.83333333333334</v>
      </c>
      <c r="N33" s="8">
        <f t="shared" si="5"/>
        <v>773</v>
      </c>
    </row>
    <row r="34" spans="1:17" ht="12.75">
      <c r="A34" s="8">
        <f>A33+1</f>
        <v>23</v>
      </c>
      <c r="B34" s="12" t="s">
        <v>7</v>
      </c>
      <c r="C34" s="8">
        <v>124</v>
      </c>
      <c r="D34" s="8">
        <v>130</v>
      </c>
      <c r="E34" s="8">
        <v>121</v>
      </c>
      <c r="F34" s="15">
        <v>118</v>
      </c>
      <c r="G34" s="8">
        <v>171</v>
      </c>
      <c r="H34" s="8">
        <v>98</v>
      </c>
      <c r="I34" s="8"/>
      <c r="J34" s="8"/>
      <c r="K34" s="8"/>
      <c r="L34" s="8"/>
      <c r="M34" s="13">
        <f t="shared" si="4"/>
        <v>127</v>
      </c>
      <c r="N34" s="8">
        <f t="shared" si="5"/>
        <v>762</v>
      </c>
      <c r="Q34" s="18"/>
    </row>
    <row r="35" spans="1:14" ht="12.75">
      <c r="A35" s="8">
        <f>A34+1</f>
        <v>24</v>
      </c>
      <c r="B35" s="12" t="s">
        <v>39</v>
      </c>
      <c r="C35" s="8">
        <v>108</v>
      </c>
      <c r="D35" s="8">
        <v>125</v>
      </c>
      <c r="E35" s="8">
        <v>116</v>
      </c>
      <c r="F35" s="15">
        <v>145</v>
      </c>
      <c r="G35" s="8">
        <v>125</v>
      </c>
      <c r="H35" s="8">
        <v>139</v>
      </c>
      <c r="I35" s="8"/>
      <c r="J35" s="8"/>
      <c r="K35" s="8"/>
      <c r="L35" s="8"/>
      <c r="M35" s="25">
        <f t="shared" si="4"/>
        <v>126.33333333333333</v>
      </c>
      <c r="N35" s="8">
        <f t="shared" si="5"/>
        <v>758</v>
      </c>
    </row>
    <row r="36" spans="1:15" ht="12.75">
      <c r="A36" s="8">
        <v>9</v>
      </c>
      <c r="B36" s="20" t="s">
        <v>12</v>
      </c>
      <c r="C36" s="20">
        <v>116</v>
      </c>
      <c r="D36" s="20">
        <v>117</v>
      </c>
      <c r="E36" s="20">
        <v>140</v>
      </c>
      <c r="F36" s="22">
        <v>152</v>
      </c>
      <c r="G36" s="20">
        <v>116</v>
      </c>
      <c r="H36" s="20">
        <v>103</v>
      </c>
      <c r="I36" s="20"/>
      <c r="J36" s="20"/>
      <c r="K36" s="20"/>
      <c r="L36" s="20"/>
      <c r="M36" s="23">
        <f t="shared" si="4"/>
        <v>124</v>
      </c>
      <c r="N36" s="20">
        <f t="shared" si="5"/>
        <v>744</v>
      </c>
      <c r="O36" s="16"/>
    </row>
    <row r="37" spans="1:15" ht="12.75">
      <c r="A37" s="8">
        <v>25</v>
      </c>
      <c r="B37" s="8" t="s">
        <v>31</v>
      </c>
      <c r="C37" s="8">
        <v>118</v>
      </c>
      <c r="D37" s="8">
        <v>103</v>
      </c>
      <c r="E37" s="8">
        <v>110</v>
      </c>
      <c r="F37" s="15">
        <v>112</v>
      </c>
      <c r="G37" s="8">
        <v>162</v>
      </c>
      <c r="H37" s="8">
        <v>124</v>
      </c>
      <c r="I37" s="8"/>
      <c r="J37" s="8"/>
      <c r="K37" s="8"/>
      <c r="L37" s="8"/>
      <c r="M37" s="25">
        <f t="shared" si="4"/>
        <v>121.5</v>
      </c>
      <c r="N37" s="8">
        <f t="shared" si="5"/>
        <v>729</v>
      </c>
      <c r="O37" s="16"/>
    </row>
    <row r="38" spans="1:15" ht="12.75">
      <c r="A38" s="8">
        <v>10</v>
      </c>
      <c r="B38" s="21" t="s">
        <v>29</v>
      </c>
      <c r="C38" s="20">
        <v>91</v>
      </c>
      <c r="D38" s="20">
        <v>118</v>
      </c>
      <c r="E38" s="20">
        <v>108</v>
      </c>
      <c r="F38" s="22">
        <v>125</v>
      </c>
      <c r="G38" s="20">
        <v>151</v>
      </c>
      <c r="H38" s="20">
        <v>127</v>
      </c>
      <c r="I38" s="20"/>
      <c r="J38" s="20"/>
      <c r="K38" s="20"/>
      <c r="L38" s="20"/>
      <c r="M38" s="23">
        <f t="shared" si="4"/>
        <v>120</v>
      </c>
      <c r="N38" s="20">
        <f t="shared" si="5"/>
        <v>720</v>
      </c>
      <c r="O38" s="16"/>
    </row>
    <row r="39" spans="1:14" ht="12.75">
      <c r="A39" s="8">
        <v>26</v>
      </c>
      <c r="B39" s="12" t="s">
        <v>34</v>
      </c>
      <c r="C39" s="8">
        <v>108</v>
      </c>
      <c r="D39" s="8">
        <v>122</v>
      </c>
      <c r="E39" s="8">
        <v>82</v>
      </c>
      <c r="F39" s="15">
        <v>125</v>
      </c>
      <c r="G39" s="8">
        <v>103</v>
      </c>
      <c r="H39" s="8">
        <v>123</v>
      </c>
      <c r="I39" s="8"/>
      <c r="J39" s="8"/>
      <c r="K39" s="8"/>
      <c r="L39" s="8"/>
      <c r="M39" s="25">
        <f t="shared" si="4"/>
        <v>110.5</v>
      </c>
      <c r="N39" s="8">
        <f t="shared" si="5"/>
        <v>663</v>
      </c>
    </row>
    <row r="40" ht="3" customHeight="1"/>
    <row r="41" ht="4.5" customHeight="1"/>
  </sheetData>
  <printOptions/>
  <pageMargins left="0.76" right="0.14" top="1" bottom="0.16" header="0.17" footer="0.18"/>
  <pageSetup horizontalDpi="600" verticalDpi="600" orientation="portrait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B38"/>
  <sheetViews>
    <sheetView tabSelected="1" workbookViewId="0" topLeftCell="A4">
      <selection activeCell="O28" sqref="O28"/>
    </sheetView>
  </sheetViews>
  <sheetFormatPr defaultColWidth="9.140625" defaultRowHeight="12.75"/>
  <cols>
    <col min="1" max="1" width="2.8515625" style="1" customWidth="1"/>
    <col min="2" max="2" width="13.8515625" style="1" customWidth="1"/>
    <col min="3" max="3" width="5.140625" style="1" customWidth="1"/>
    <col min="4" max="4" width="6.140625" style="1" customWidth="1"/>
    <col min="5" max="5" width="5.140625" style="1" customWidth="1"/>
    <col min="6" max="6" width="5.8515625" style="7" customWidth="1"/>
    <col min="7" max="7" width="5.140625" style="1" customWidth="1"/>
    <col min="8" max="8" width="6.00390625" style="1" customWidth="1"/>
    <col min="9" max="9" width="5.140625" style="1" customWidth="1"/>
    <col min="10" max="10" width="6.140625" style="1" customWidth="1"/>
    <col min="11" max="11" width="6.00390625" style="1" customWidth="1"/>
    <col min="12" max="12" width="7.7109375" style="1" customWidth="1"/>
    <col min="13" max="13" width="6.140625" style="4" bestFit="1" customWidth="1"/>
    <col min="14" max="14" width="6.8515625" style="1" bestFit="1" customWidth="1"/>
    <col min="15" max="15" width="5.8515625" style="1" customWidth="1"/>
    <col min="16" max="16" width="6.8515625" style="1" customWidth="1"/>
    <col min="17" max="17" width="5.7109375" style="1" customWidth="1"/>
    <col min="18" max="18" width="6.8515625" style="1" customWidth="1"/>
    <col min="19" max="19" width="6.421875" style="5" bestFit="1" customWidth="1"/>
    <col min="20" max="20" width="8.421875" style="1" bestFit="1" customWidth="1"/>
    <col min="21" max="21" width="8.7109375" style="61" bestFit="1" customWidth="1"/>
    <col min="22" max="16384" width="9.140625" style="5" customWidth="1"/>
  </cols>
  <sheetData>
    <row r="1" spans="2:11" ht="18.75">
      <c r="B1" s="19" t="s">
        <v>3</v>
      </c>
      <c r="C1" s="3"/>
      <c r="D1" s="3"/>
      <c r="F1" s="4"/>
      <c r="K1" s="1" t="s">
        <v>4</v>
      </c>
    </row>
    <row r="2" spans="2:5" ht="5.25" customHeight="1">
      <c r="B2" s="2"/>
      <c r="C2" s="6"/>
      <c r="D2" s="6"/>
      <c r="E2" s="6"/>
    </row>
    <row r="3" spans="1:14" ht="12.75">
      <c r="A3" s="8"/>
      <c r="B3" s="9" t="s">
        <v>0</v>
      </c>
      <c r="C3" s="9">
        <v>1</v>
      </c>
      <c r="D3" s="9">
        <v>2</v>
      </c>
      <c r="E3" s="9">
        <v>3</v>
      </c>
      <c r="F3" s="10">
        <v>4</v>
      </c>
      <c r="G3" s="9">
        <v>5</v>
      </c>
      <c r="H3" s="9">
        <v>6</v>
      </c>
      <c r="I3" s="9">
        <v>1</v>
      </c>
      <c r="J3" s="9">
        <v>2</v>
      </c>
      <c r="K3" s="9">
        <v>3</v>
      </c>
      <c r="L3" s="9">
        <v>4</v>
      </c>
      <c r="M3" s="11" t="s">
        <v>1</v>
      </c>
      <c r="N3" s="9" t="s">
        <v>2</v>
      </c>
    </row>
    <row r="4" spans="1:21" s="14" customFormat="1" ht="12.75">
      <c r="A4" s="17">
        <f aca="true" t="shared" si="0" ref="A4:A13">A3+1</f>
        <v>1</v>
      </c>
      <c r="B4" s="27" t="s">
        <v>11</v>
      </c>
      <c r="C4" s="8">
        <v>158</v>
      </c>
      <c r="D4" s="8">
        <v>150</v>
      </c>
      <c r="E4" s="8">
        <v>203</v>
      </c>
      <c r="F4" s="15">
        <v>176</v>
      </c>
      <c r="G4" s="8">
        <v>194</v>
      </c>
      <c r="H4" s="8">
        <v>171</v>
      </c>
      <c r="I4" s="8">
        <v>181</v>
      </c>
      <c r="J4" s="8">
        <v>172</v>
      </c>
      <c r="K4" s="8">
        <v>178</v>
      </c>
      <c r="L4" s="8">
        <v>181</v>
      </c>
      <c r="M4" s="13">
        <f aca="true" t="shared" si="1" ref="M4:M17">AVERAGE(C4:L4)</f>
        <v>176.4</v>
      </c>
      <c r="N4" s="8">
        <f aca="true" t="shared" si="2" ref="N4:N17">SUM(C4:L4)</f>
        <v>1764</v>
      </c>
      <c r="O4" s="30"/>
      <c r="P4" s="30"/>
      <c r="Q4" s="30"/>
      <c r="R4" s="30"/>
      <c r="T4" s="30"/>
      <c r="U4" s="62"/>
    </row>
    <row r="5" spans="1:28" ht="12.75">
      <c r="A5" s="17">
        <f t="shared" si="0"/>
        <v>2</v>
      </c>
      <c r="B5" s="17" t="s">
        <v>13</v>
      </c>
      <c r="C5" s="8">
        <v>203</v>
      </c>
      <c r="D5" s="8">
        <v>182</v>
      </c>
      <c r="E5" s="8">
        <v>168</v>
      </c>
      <c r="F5" s="15">
        <v>171</v>
      </c>
      <c r="G5" s="1">
        <v>188</v>
      </c>
      <c r="H5" s="8">
        <v>169</v>
      </c>
      <c r="I5" s="8">
        <v>157</v>
      </c>
      <c r="J5" s="8">
        <v>139</v>
      </c>
      <c r="K5" s="8">
        <v>172</v>
      </c>
      <c r="L5" s="8">
        <v>148</v>
      </c>
      <c r="M5" s="13">
        <f>AVERAGE(C5:L5)</f>
        <v>169.7</v>
      </c>
      <c r="N5" s="8">
        <f>SUM(C5:L5)</f>
        <v>1697</v>
      </c>
      <c r="O5" s="30"/>
      <c r="P5" s="31"/>
      <c r="Q5" s="31"/>
      <c r="R5" s="31"/>
      <c r="S5" s="16"/>
      <c r="T5" s="31"/>
      <c r="U5" s="63"/>
      <c r="V5" s="16"/>
      <c r="W5" s="16"/>
      <c r="X5" s="16"/>
      <c r="Y5" s="16"/>
      <c r="Z5" s="16"/>
      <c r="AA5" s="16"/>
      <c r="AB5" s="16"/>
    </row>
    <row r="6" spans="1:28" ht="12.75">
      <c r="A6" s="17">
        <f t="shared" si="0"/>
        <v>3</v>
      </c>
      <c r="B6" s="9" t="s">
        <v>24</v>
      </c>
      <c r="C6" s="8">
        <v>151</v>
      </c>
      <c r="D6" s="8">
        <v>164</v>
      </c>
      <c r="E6" s="8">
        <v>169</v>
      </c>
      <c r="F6" s="15">
        <v>155</v>
      </c>
      <c r="G6" s="8">
        <v>167</v>
      </c>
      <c r="H6" s="8">
        <v>169</v>
      </c>
      <c r="I6" s="8">
        <v>154</v>
      </c>
      <c r="J6" s="8">
        <v>194</v>
      </c>
      <c r="K6" s="8">
        <v>167</v>
      </c>
      <c r="L6" s="8">
        <v>163</v>
      </c>
      <c r="M6" s="13">
        <f t="shared" si="1"/>
        <v>165.3</v>
      </c>
      <c r="N6" s="8">
        <f t="shared" si="2"/>
        <v>1653</v>
      </c>
      <c r="O6" s="30"/>
      <c r="P6" s="31"/>
      <c r="Q6" s="31"/>
      <c r="R6" s="31"/>
      <c r="S6" s="16"/>
      <c r="T6" s="31"/>
      <c r="U6" s="63"/>
      <c r="V6" s="16"/>
      <c r="W6" s="16"/>
      <c r="X6" s="16"/>
      <c r="Y6" s="16"/>
      <c r="Z6" s="16"/>
      <c r="AA6" s="16"/>
      <c r="AB6" s="16"/>
    </row>
    <row r="7" spans="1:28" ht="12.75">
      <c r="A7" s="17">
        <f t="shared" si="0"/>
        <v>4</v>
      </c>
      <c r="B7" s="9" t="s">
        <v>38</v>
      </c>
      <c r="C7" s="8">
        <v>145</v>
      </c>
      <c r="D7" s="8">
        <v>184</v>
      </c>
      <c r="E7" s="8">
        <v>165</v>
      </c>
      <c r="F7" s="15">
        <v>167</v>
      </c>
      <c r="G7" s="8">
        <v>181</v>
      </c>
      <c r="H7" s="8">
        <v>180</v>
      </c>
      <c r="I7" s="8">
        <v>172</v>
      </c>
      <c r="J7" s="8">
        <v>147</v>
      </c>
      <c r="K7" s="8">
        <v>142</v>
      </c>
      <c r="L7" s="8">
        <v>170</v>
      </c>
      <c r="M7" s="13">
        <f t="shared" si="1"/>
        <v>165.3</v>
      </c>
      <c r="N7" s="8">
        <f t="shared" si="2"/>
        <v>1653</v>
      </c>
      <c r="O7" s="30"/>
      <c r="P7" s="31"/>
      <c r="Q7" s="31"/>
      <c r="R7" s="31"/>
      <c r="S7" s="16"/>
      <c r="T7" s="31"/>
      <c r="U7" s="63"/>
      <c r="V7" s="16"/>
      <c r="W7" s="16"/>
      <c r="X7" s="16"/>
      <c r="Y7" s="16"/>
      <c r="Z7" s="16"/>
      <c r="AA7" s="16"/>
      <c r="AB7" s="16"/>
    </row>
    <row r="8" spans="1:28" ht="12.75">
      <c r="A8" s="17">
        <f t="shared" si="0"/>
        <v>5</v>
      </c>
      <c r="B8" s="9" t="s">
        <v>22</v>
      </c>
      <c r="C8" s="8">
        <v>138</v>
      </c>
      <c r="D8" s="8">
        <v>168</v>
      </c>
      <c r="E8" s="8">
        <v>153</v>
      </c>
      <c r="F8" s="15">
        <v>177</v>
      </c>
      <c r="G8" s="8">
        <v>188</v>
      </c>
      <c r="H8" s="8">
        <v>180</v>
      </c>
      <c r="I8" s="8">
        <v>157</v>
      </c>
      <c r="J8" s="8">
        <v>165</v>
      </c>
      <c r="K8" s="8">
        <v>176</v>
      </c>
      <c r="L8" s="8">
        <v>146</v>
      </c>
      <c r="M8" s="13">
        <f t="shared" si="1"/>
        <v>164.8</v>
      </c>
      <c r="N8" s="8">
        <f t="shared" si="2"/>
        <v>1648</v>
      </c>
      <c r="O8" s="30"/>
      <c r="P8" s="31"/>
      <c r="Q8" s="31"/>
      <c r="R8" s="31"/>
      <c r="S8" s="16"/>
      <c r="T8" s="31"/>
      <c r="U8" s="63"/>
      <c r="V8" s="16"/>
      <c r="W8" s="16"/>
      <c r="X8" s="16"/>
      <c r="Y8" s="16"/>
      <c r="Z8" s="16"/>
      <c r="AA8" s="16"/>
      <c r="AB8" s="16"/>
    </row>
    <row r="9" spans="1:28" ht="12.75">
      <c r="A9" s="17">
        <f t="shared" si="0"/>
        <v>6</v>
      </c>
      <c r="B9" s="9" t="s">
        <v>28</v>
      </c>
      <c r="C9" s="8">
        <v>180</v>
      </c>
      <c r="D9" s="8">
        <v>161</v>
      </c>
      <c r="E9" s="8">
        <v>157</v>
      </c>
      <c r="F9" s="15">
        <v>191</v>
      </c>
      <c r="G9" s="8">
        <v>168</v>
      </c>
      <c r="H9" s="8">
        <v>185</v>
      </c>
      <c r="I9" s="8">
        <v>181</v>
      </c>
      <c r="J9" s="8">
        <v>123</v>
      </c>
      <c r="K9" s="8">
        <v>165</v>
      </c>
      <c r="L9" s="8">
        <v>134</v>
      </c>
      <c r="M9" s="13">
        <f t="shared" si="1"/>
        <v>164.5</v>
      </c>
      <c r="N9" s="8">
        <f t="shared" si="2"/>
        <v>1645</v>
      </c>
      <c r="O9" s="30"/>
      <c r="P9" s="31"/>
      <c r="Q9" s="31"/>
      <c r="R9" s="31"/>
      <c r="S9" s="16"/>
      <c r="T9" s="31"/>
      <c r="U9" s="63"/>
      <c r="V9" s="16"/>
      <c r="W9" s="16"/>
      <c r="X9" s="16"/>
      <c r="Y9" s="16"/>
      <c r="Z9" s="16"/>
      <c r="AA9" s="16"/>
      <c r="AB9" s="16"/>
    </row>
    <row r="10" spans="1:28" ht="12.75">
      <c r="A10" s="17">
        <f t="shared" si="0"/>
        <v>7</v>
      </c>
      <c r="B10" s="9" t="s">
        <v>8</v>
      </c>
      <c r="C10" s="8">
        <v>124</v>
      </c>
      <c r="D10" s="8">
        <v>126</v>
      </c>
      <c r="E10" s="17">
        <v>230</v>
      </c>
      <c r="F10" s="15">
        <v>181</v>
      </c>
      <c r="G10" s="8">
        <v>182</v>
      </c>
      <c r="H10" s="8">
        <v>183</v>
      </c>
      <c r="I10" s="8">
        <v>140</v>
      </c>
      <c r="J10" s="8">
        <v>143</v>
      </c>
      <c r="K10" s="8">
        <v>171</v>
      </c>
      <c r="L10" s="8">
        <v>157</v>
      </c>
      <c r="M10" s="13">
        <f t="shared" si="1"/>
        <v>163.7</v>
      </c>
      <c r="N10" s="8">
        <f t="shared" si="2"/>
        <v>1637</v>
      </c>
      <c r="O10" s="30"/>
      <c r="P10" s="31"/>
      <c r="Q10" s="31"/>
      <c r="R10" s="31"/>
      <c r="S10" s="16"/>
      <c r="T10" s="31"/>
      <c r="U10" s="63"/>
      <c r="V10" s="16"/>
      <c r="W10" s="16"/>
      <c r="X10" s="16"/>
      <c r="Y10" s="16"/>
      <c r="Z10" s="16"/>
      <c r="AA10" s="16"/>
      <c r="AB10" s="16"/>
    </row>
    <row r="11" spans="1:15" ht="12.75" customHeight="1" thickBot="1">
      <c r="A11" s="41">
        <v>8</v>
      </c>
      <c r="B11" s="37" t="s">
        <v>30</v>
      </c>
      <c r="C11" s="38">
        <v>170</v>
      </c>
      <c r="D11" s="38">
        <v>132</v>
      </c>
      <c r="E11" s="38">
        <v>173</v>
      </c>
      <c r="F11" s="39">
        <v>177</v>
      </c>
      <c r="G11" s="38">
        <v>139</v>
      </c>
      <c r="H11" s="38">
        <v>141</v>
      </c>
      <c r="I11" s="38">
        <v>171</v>
      </c>
      <c r="J11" s="38">
        <v>211</v>
      </c>
      <c r="K11" s="38">
        <v>122</v>
      </c>
      <c r="L11" s="38">
        <v>159</v>
      </c>
      <c r="M11" s="40">
        <f t="shared" si="1"/>
        <v>159.5</v>
      </c>
      <c r="N11" s="38">
        <f t="shared" si="2"/>
        <v>1595</v>
      </c>
      <c r="O11" s="30"/>
    </row>
    <row r="12" spans="1:15" ht="12.75">
      <c r="A12" s="34">
        <f>A11+1</f>
        <v>9</v>
      </c>
      <c r="B12" s="33" t="s">
        <v>37</v>
      </c>
      <c r="C12" s="34">
        <v>134</v>
      </c>
      <c r="D12" s="34">
        <v>160</v>
      </c>
      <c r="E12" s="34">
        <v>171</v>
      </c>
      <c r="F12" s="35">
        <v>168</v>
      </c>
      <c r="G12" s="34">
        <v>172</v>
      </c>
      <c r="H12" s="34">
        <v>138</v>
      </c>
      <c r="I12" s="34">
        <v>200</v>
      </c>
      <c r="J12" s="34">
        <v>145</v>
      </c>
      <c r="K12" s="34">
        <v>136</v>
      </c>
      <c r="L12" s="34">
        <v>166</v>
      </c>
      <c r="M12" s="36">
        <f t="shared" si="1"/>
        <v>159</v>
      </c>
      <c r="N12" s="34">
        <f t="shared" si="2"/>
        <v>1590</v>
      </c>
      <c r="O12" s="30"/>
    </row>
    <row r="13" spans="1:15" ht="12.75">
      <c r="A13" s="8">
        <f>A12+1</f>
        <v>10</v>
      </c>
      <c r="B13" s="17" t="s">
        <v>17</v>
      </c>
      <c r="C13" s="8">
        <v>181</v>
      </c>
      <c r="D13" s="17">
        <v>216</v>
      </c>
      <c r="E13" s="8">
        <v>174</v>
      </c>
      <c r="F13" s="15">
        <v>167</v>
      </c>
      <c r="G13" s="8">
        <v>110</v>
      </c>
      <c r="H13" s="8">
        <v>143</v>
      </c>
      <c r="I13" s="8">
        <v>138</v>
      </c>
      <c r="J13" s="8">
        <v>130</v>
      </c>
      <c r="K13" s="8">
        <v>143</v>
      </c>
      <c r="L13" s="8">
        <v>151</v>
      </c>
      <c r="M13" s="13">
        <f t="shared" si="1"/>
        <v>155.3</v>
      </c>
      <c r="N13" s="8">
        <f t="shared" si="2"/>
        <v>1553</v>
      </c>
      <c r="O13" s="30"/>
    </row>
    <row r="14" spans="1:15" ht="12.75">
      <c r="A14" s="8">
        <f>A13+1</f>
        <v>11</v>
      </c>
      <c r="B14" s="17" t="s">
        <v>21</v>
      </c>
      <c r="C14" s="8">
        <v>154</v>
      </c>
      <c r="D14" s="8">
        <v>149</v>
      </c>
      <c r="E14" s="8">
        <v>192</v>
      </c>
      <c r="F14" s="15">
        <v>160</v>
      </c>
      <c r="G14" s="8">
        <v>155</v>
      </c>
      <c r="H14" s="8">
        <v>158</v>
      </c>
      <c r="I14" s="8">
        <v>132</v>
      </c>
      <c r="J14" s="8">
        <v>160</v>
      </c>
      <c r="K14" s="8">
        <v>147</v>
      </c>
      <c r="L14" s="8">
        <v>120</v>
      </c>
      <c r="M14" s="13">
        <f t="shared" si="1"/>
        <v>152.7</v>
      </c>
      <c r="N14" s="8">
        <f t="shared" si="2"/>
        <v>1527</v>
      </c>
      <c r="O14" s="30"/>
    </row>
    <row r="15" spans="1:15" ht="12.75">
      <c r="A15" s="8">
        <v>12</v>
      </c>
      <c r="B15" s="9" t="s">
        <v>5</v>
      </c>
      <c r="C15" s="12">
        <v>168</v>
      </c>
      <c r="D15" s="12">
        <v>138</v>
      </c>
      <c r="E15" s="12">
        <v>179</v>
      </c>
      <c r="F15" s="24">
        <v>177</v>
      </c>
      <c r="G15" s="12">
        <v>152</v>
      </c>
      <c r="H15" s="12">
        <v>153</v>
      </c>
      <c r="I15" s="12">
        <v>168</v>
      </c>
      <c r="J15" s="12">
        <v>116</v>
      </c>
      <c r="K15" s="12">
        <v>170</v>
      </c>
      <c r="L15" s="12">
        <v>103</v>
      </c>
      <c r="M15" s="13">
        <f t="shared" si="1"/>
        <v>152.4</v>
      </c>
      <c r="N15" s="8">
        <f t="shared" si="2"/>
        <v>1524</v>
      </c>
      <c r="O15" s="30"/>
    </row>
    <row r="16" spans="1:15" ht="12.75">
      <c r="A16" s="8">
        <v>1</v>
      </c>
      <c r="B16" s="28" t="s">
        <v>32</v>
      </c>
      <c r="C16" s="20">
        <v>148</v>
      </c>
      <c r="D16" s="20">
        <v>178</v>
      </c>
      <c r="E16" s="20">
        <v>143</v>
      </c>
      <c r="F16" s="22">
        <v>174</v>
      </c>
      <c r="G16" s="20">
        <v>155</v>
      </c>
      <c r="H16" s="20">
        <v>181</v>
      </c>
      <c r="I16" s="20"/>
      <c r="J16" s="20"/>
      <c r="K16" s="20"/>
      <c r="L16" s="20"/>
      <c r="M16" s="23">
        <f>AVERAGE(C16:L16)</f>
        <v>163.16666666666666</v>
      </c>
      <c r="N16" s="20">
        <f>SUM(C16:L16)</f>
        <v>979</v>
      </c>
      <c r="O16" s="30"/>
    </row>
    <row r="17" spans="1:15" ht="12.75">
      <c r="A17" s="8">
        <v>2</v>
      </c>
      <c r="B17" s="26" t="s">
        <v>20</v>
      </c>
      <c r="C17" s="20">
        <v>160</v>
      </c>
      <c r="D17" s="20">
        <v>139</v>
      </c>
      <c r="E17" s="20">
        <v>186</v>
      </c>
      <c r="F17" s="22">
        <v>121</v>
      </c>
      <c r="G17" s="26">
        <v>199</v>
      </c>
      <c r="H17" s="20">
        <v>147</v>
      </c>
      <c r="I17" s="20"/>
      <c r="J17" s="20"/>
      <c r="K17" s="20"/>
      <c r="L17" s="20"/>
      <c r="M17" s="23">
        <f>AVERAGE(C17:L17)</f>
        <v>158.66666666666666</v>
      </c>
      <c r="N17" s="20">
        <f>SUM(C17:L17)</f>
        <v>952</v>
      </c>
      <c r="O17" s="30"/>
    </row>
    <row r="18" spans="1:28" ht="12.75">
      <c r="A18" s="8">
        <v>3</v>
      </c>
      <c r="B18" s="28" t="s">
        <v>14</v>
      </c>
      <c r="C18" s="20">
        <v>125</v>
      </c>
      <c r="D18" s="20">
        <v>138</v>
      </c>
      <c r="E18" s="20">
        <v>162</v>
      </c>
      <c r="F18" s="22">
        <v>148</v>
      </c>
      <c r="G18" s="20">
        <v>159</v>
      </c>
      <c r="H18" s="20">
        <v>195</v>
      </c>
      <c r="I18" s="20"/>
      <c r="J18" s="20"/>
      <c r="K18" s="20"/>
      <c r="L18" s="20"/>
      <c r="M18" s="23">
        <f>AVERAGE(C18:L18)</f>
        <v>154.5</v>
      </c>
      <c r="N18" s="20">
        <f>SUM(C18:L18)</f>
        <v>927</v>
      </c>
      <c r="O18" s="30"/>
      <c r="P18" s="31"/>
      <c r="Q18" s="31"/>
      <c r="R18" s="31"/>
      <c r="S18" s="16"/>
      <c r="T18" s="31"/>
      <c r="U18" s="63"/>
      <c r="V18" s="16"/>
      <c r="W18" s="16"/>
      <c r="X18" s="16"/>
      <c r="Y18" s="16"/>
      <c r="Z18" s="16"/>
      <c r="AA18" s="16"/>
      <c r="AB18" s="16"/>
    </row>
    <row r="19" spans="1:28" ht="12.75">
      <c r="A19" s="8">
        <v>4</v>
      </c>
      <c r="B19" s="28" t="s">
        <v>19</v>
      </c>
      <c r="C19" s="20">
        <v>109</v>
      </c>
      <c r="D19" s="20">
        <v>149</v>
      </c>
      <c r="E19" s="20">
        <v>129</v>
      </c>
      <c r="F19" s="22">
        <v>184</v>
      </c>
      <c r="G19" s="20">
        <v>163</v>
      </c>
      <c r="H19" s="20">
        <v>172</v>
      </c>
      <c r="I19" s="20"/>
      <c r="J19" s="20"/>
      <c r="K19" s="20"/>
      <c r="L19" s="20"/>
      <c r="M19" s="23">
        <f>AVERAGE(C19:L19)</f>
        <v>151</v>
      </c>
      <c r="N19" s="20">
        <f>SUM(C19:L19)</f>
        <v>906</v>
      </c>
      <c r="O19" s="30"/>
      <c r="P19" s="31"/>
      <c r="Q19" s="31"/>
      <c r="R19" s="31"/>
      <c r="S19" s="16"/>
      <c r="T19" s="31"/>
      <c r="U19" s="63"/>
      <c r="V19" s="16"/>
      <c r="W19" s="16"/>
      <c r="X19" s="16"/>
      <c r="Y19" s="16"/>
      <c r="Z19" s="16"/>
      <c r="AA19" s="16"/>
      <c r="AB19" s="16"/>
    </row>
    <row r="20" ht="3" customHeight="1"/>
    <row r="21" ht="4.5" customHeight="1"/>
    <row r="24" spans="1:20" ht="12.75">
      <c r="A24" s="8"/>
      <c r="B24" s="8" t="s">
        <v>0</v>
      </c>
      <c r="C24" s="8">
        <v>1</v>
      </c>
      <c r="D24" s="8" t="s">
        <v>41</v>
      </c>
      <c r="E24" s="8">
        <v>2</v>
      </c>
      <c r="F24" s="8" t="s">
        <v>41</v>
      </c>
      <c r="G24" s="8">
        <v>3</v>
      </c>
      <c r="H24" s="8" t="s">
        <v>41</v>
      </c>
      <c r="I24" s="8">
        <v>4</v>
      </c>
      <c r="J24" s="8" t="s">
        <v>41</v>
      </c>
      <c r="K24" s="8">
        <v>5</v>
      </c>
      <c r="L24" s="8" t="s">
        <v>41</v>
      </c>
      <c r="M24" s="32">
        <v>6</v>
      </c>
      <c r="N24" s="8" t="s">
        <v>41</v>
      </c>
      <c r="O24" s="8">
        <v>7</v>
      </c>
      <c r="P24" s="8" t="s">
        <v>41</v>
      </c>
      <c r="Q24" s="8">
        <v>8</v>
      </c>
      <c r="R24" s="8" t="s">
        <v>41</v>
      </c>
      <c r="S24" s="17" t="s">
        <v>2</v>
      </c>
      <c r="T24" s="8" t="s">
        <v>42</v>
      </c>
    </row>
    <row r="25" spans="1:21" ht="12.75">
      <c r="A25" s="8">
        <v>1</v>
      </c>
      <c r="B25" s="27" t="s">
        <v>13</v>
      </c>
      <c r="C25" s="44">
        <v>207</v>
      </c>
      <c r="D25" s="44">
        <v>30</v>
      </c>
      <c r="E25" s="45">
        <v>169</v>
      </c>
      <c r="F25" s="49">
        <v>30</v>
      </c>
      <c r="G25" s="50">
        <v>199</v>
      </c>
      <c r="H25" s="50">
        <v>30</v>
      </c>
      <c r="I25" s="46">
        <v>190</v>
      </c>
      <c r="J25" s="46"/>
      <c r="K25" s="8">
        <v>130</v>
      </c>
      <c r="L25" s="8"/>
      <c r="M25" s="58">
        <v>168</v>
      </c>
      <c r="N25" s="50">
        <v>30</v>
      </c>
      <c r="O25" s="56">
        <v>202</v>
      </c>
      <c r="P25" s="56">
        <v>30</v>
      </c>
      <c r="Q25" s="60">
        <v>180</v>
      </c>
      <c r="R25" s="60">
        <v>30</v>
      </c>
      <c r="S25" s="54">
        <f>SUM(C25:R25)+1697</f>
        <v>3322</v>
      </c>
      <c r="T25" s="64">
        <f>(C25+E25+G25+I25+K25+M25+O25+Q25+N4)/18</f>
        <v>178.27777777777777</v>
      </c>
      <c r="U25" s="61">
        <f>(C25+E25+G25+I25+K25+M25+O25+Q25)/8</f>
        <v>180.625</v>
      </c>
    </row>
    <row r="26" spans="1:21" ht="12.75">
      <c r="A26" s="8">
        <v>2</v>
      </c>
      <c r="B26" s="17" t="s">
        <v>11</v>
      </c>
      <c r="C26" s="44">
        <v>170</v>
      </c>
      <c r="D26" s="44"/>
      <c r="E26" s="47">
        <v>150</v>
      </c>
      <c r="F26" s="48">
        <v>30</v>
      </c>
      <c r="G26" s="46">
        <v>196</v>
      </c>
      <c r="H26" s="46">
        <v>30</v>
      </c>
      <c r="I26" s="56">
        <v>161</v>
      </c>
      <c r="J26" s="56"/>
      <c r="K26" s="45">
        <v>171</v>
      </c>
      <c r="L26" s="45"/>
      <c r="M26" s="57">
        <v>189</v>
      </c>
      <c r="N26" s="46">
        <v>30</v>
      </c>
      <c r="O26" s="44">
        <v>173</v>
      </c>
      <c r="P26" s="44"/>
      <c r="Q26" s="60">
        <v>167</v>
      </c>
      <c r="R26" s="60"/>
      <c r="S26" s="54">
        <f>SUM(C26:R26)+1764</f>
        <v>3231</v>
      </c>
      <c r="T26" s="64">
        <f>(C26+E26+G26+I26+K26+M26+O26+Q26+N5)/18</f>
        <v>170.77777777777777</v>
      </c>
      <c r="U26" s="61">
        <f aca="true" t="shared" si="3" ref="U26:U32">(C26+E26+G26+I26+K26+M26+O26+Q26)/8</f>
        <v>172.125</v>
      </c>
    </row>
    <row r="27" spans="1:21" ht="12.75">
      <c r="A27" s="8">
        <v>3</v>
      </c>
      <c r="B27" s="9" t="s">
        <v>38</v>
      </c>
      <c r="C27" s="47">
        <v>157</v>
      </c>
      <c r="D27" s="47">
        <v>30</v>
      </c>
      <c r="E27" s="8">
        <v>162</v>
      </c>
      <c r="F27" s="15"/>
      <c r="G27" s="65">
        <v>253</v>
      </c>
      <c r="H27" s="45">
        <v>30</v>
      </c>
      <c r="I27" s="50">
        <v>187</v>
      </c>
      <c r="J27" s="50">
        <v>30</v>
      </c>
      <c r="K27" s="50">
        <v>156</v>
      </c>
      <c r="L27" s="50"/>
      <c r="M27" s="57">
        <v>140</v>
      </c>
      <c r="N27" s="46"/>
      <c r="O27" s="56">
        <v>201</v>
      </c>
      <c r="P27" s="56"/>
      <c r="Q27" s="50">
        <v>194</v>
      </c>
      <c r="R27" s="50">
        <v>30</v>
      </c>
      <c r="S27" s="54">
        <f>SUM(C27:R27)+1653</f>
        <v>3223</v>
      </c>
      <c r="T27" s="64">
        <f>(C27+E27+G27+I27+K27+M27+O27+Q27+N6)/18</f>
        <v>172.38888888888889</v>
      </c>
      <c r="U27" s="61">
        <f t="shared" si="3"/>
        <v>181.25</v>
      </c>
    </row>
    <row r="28" spans="1:21" ht="12.75">
      <c r="A28" s="8">
        <v>4</v>
      </c>
      <c r="B28" s="9" t="s">
        <v>30</v>
      </c>
      <c r="C28" s="8">
        <v>171</v>
      </c>
      <c r="D28" s="8">
        <v>30</v>
      </c>
      <c r="E28" s="8">
        <v>180</v>
      </c>
      <c r="F28" s="15">
        <v>30</v>
      </c>
      <c r="G28" s="50">
        <v>159</v>
      </c>
      <c r="H28" s="50"/>
      <c r="I28" s="56">
        <v>174</v>
      </c>
      <c r="J28" s="56">
        <v>30</v>
      </c>
      <c r="K28" s="46">
        <v>159</v>
      </c>
      <c r="L28" s="46"/>
      <c r="M28" s="53">
        <v>182</v>
      </c>
      <c r="N28" s="8">
        <v>30</v>
      </c>
      <c r="O28" s="66">
        <v>235</v>
      </c>
      <c r="P28" s="47">
        <v>30</v>
      </c>
      <c r="Q28" s="50">
        <v>188</v>
      </c>
      <c r="R28" s="50"/>
      <c r="S28" s="54">
        <f>SUM(C28:R28)+1595</f>
        <v>3193</v>
      </c>
      <c r="T28" s="64">
        <f>(C28+E28+G28+I28+K28+M28+O28+Q28+N8)/18</f>
        <v>172</v>
      </c>
      <c r="U28" s="61">
        <f t="shared" si="3"/>
        <v>181</v>
      </c>
    </row>
    <row r="29" spans="1:21" ht="12.75">
      <c r="A29" s="8">
        <v>5</v>
      </c>
      <c r="B29" s="9" t="s">
        <v>24</v>
      </c>
      <c r="C29" s="46">
        <v>169</v>
      </c>
      <c r="D29" s="46"/>
      <c r="E29" s="50">
        <v>145</v>
      </c>
      <c r="F29" s="51"/>
      <c r="G29" s="45">
        <v>140</v>
      </c>
      <c r="H29" s="45"/>
      <c r="I29" s="46">
        <v>201</v>
      </c>
      <c r="J29" s="46">
        <v>30</v>
      </c>
      <c r="K29" s="45">
        <v>179</v>
      </c>
      <c r="L29" s="45">
        <v>30</v>
      </c>
      <c r="M29" s="59">
        <v>168</v>
      </c>
      <c r="N29" s="60">
        <v>30</v>
      </c>
      <c r="O29" s="47">
        <v>149</v>
      </c>
      <c r="P29" s="47"/>
      <c r="Q29" s="45">
        <v>178</v>
      </c>
      <c r="R29" s="45">
        <v>30</v>
      </c>
      <c r="S29" s="54">
        <f>SUM(C29:R29)+1653</f>
        <v>3102</v>
      </c>
      <c r="T29" s="64">
        <f>(C29+E29+G29+I29+K29+M29+O29+Q29+N6)/18</f>
        <v>165.66666666666666</v>
      </c>
      <c r="U29" s="61">
        <f t="shared" si="3"/>
        <v>166.125</v>
      </c>
    </row>
    <row r="30" spans="1:21" ht="12.75">
      <c r="A30" s="8">
        <v>6</v>
      </c>
      <c r="B30" s="9" t="s">
        <v>28</v>
      </c>
      <c r="C30" s="8">
        <v>153</v>
      </c>
      <c r="D30" s="8"/>
      <c r="E30" s="50">
        <v>148</v>
      </c>
      <c r="F30" s="51">
        <v>30</v>
      </c>
      <c r="G30" s="46">
        <v>191</v>
      </c>
      <c r="H30" s="46"/>
      <c r="I30" s="45">
        <v>190</v>
      </c>
      <c r="J30" s="45">
        <v>30</v>
      </c>
      <c r="K30" s="50">
        <v>170</v>
      </c>
      <c r="L30" s="50">
        <v>30</v>
      </c>
      <c r="M30" s="58">
        <v>135</v>
      </c>
      <c r="N30" s="50"/>
      <c r="O30" s="50">
        <v>164</v>
      </c>
      <c r="P30" s="50">
        <v>30</v>
      </c>
      <c r="Q30" s="45">
        <v>159</v>
      </c>
      <c r="R30" s="45"/>
      <c r="S30" s="54">
        <f>SUM(C30:R30)+1645</f>
        <v>3075</v>
      </c>
      <c r="T30" s="64">
        <f>(C30+E30+G30+I30+K30+M30+O30+Q30+N9)/18</f>
        <v>164.16666666666666</v>
      </c>
      <c r="U30" s="61">
        <f t="shared" si="3"/>
        <v>163.75</v>
      </c>
    </row>
    <row r="31" spans="1:21" ht="12.75">
      <c r="A31" s="8">
        <v>7</v>
      </c>
      <c r="B31" s="9" t="s">
        <v>22</v>
      </c>
      <c r="C31" s="47">
        <v>146</v>
      </c>
      <c r="D31" s="47"/>
      <c r="E31" s="45">
        <v>146</v>
      </c>
      <c r="F31" s="49"/>
      <c r="G31" s="8">
        <v>157</v>
      </c>
      <c r="H31" s="8"/>
      <c r="I31" s="45">
        <v>162</v>
      </c>
      <c r="J31" s="45"/>
      <c r="K31" s="46">
        <v>201</v>
      </c>
      <c r="L31" s="46">
        <v>30</v>
      </c>
      <c r="M31" s="59">
        <v>139</v>
      </c>
      <c r="N31" s="60"/>
      <c r="O31" s="44">
        <v>177</v>
      </c>
      <c r="P31" s="44">
        <v>30</v>
      </c>
      <c r="Q31" s="8">
        <v>171</v>
      </c>
      <c r="R31" s="8">
        <v>30</v>
      </c>
      <c r="S31" s="54">
        <f>SUM(C31:R31)+1648</f>
        <v>3037</v>
      </c>
      <c r="T31" s="64">
        <f>(C31+E31+G31+I31+K31+M31+O31+Q31+N7)/18</f>
        <v>164</v>
      </c>
      <c r="U31" s="61">
        <f t="shared" si="3"/>
        <v>162.375</v>
      </c>
    </row>
    <row r="32" spans="1:21" ht="12.75">
      <c r="A32" s="8">
        <v>8</v>
      </c>
      <c r="B32" s="9" t="s">
        <v>8</v>
      </c>
      <c r="C32" s="46">
        <v>179</v>
      </c>
      <c r="D32" s="46">
        <v>30</v>
      </c>
      <c r="E32" s="47">
        <v>123</v>
      </c>
      <c r="F32" s="48"/>
      <c r="G32" s="8">
        <v>173</v>
      </c>
      <c r="H32" s="8">
        <v>30</v>
      </c>
      <c r="I32" s="50">
        <v>128</v>
      </c>
      <c r="J32" s="50"/>
      <c r="K32" s="8">
        <v>138</v>
      </c>
      <c r="L32" s="8">
        <v>30</v>
      </c>
      <c r="M32" s="53">
        <v>159</v>
      </c>
      <c r="N32" s="8"/>
      <c r="O32" s="50">
        <v>127</v>
      </c>
      <c r="P32" s="50"/>
      <c r="Q32" s="8">
        <v>145</v>
      </c>
      <c r="R32" s="8"/>
      <c r="S32" s="54">
        <f>SUM(C32:R32)+1637</f>
        <v>2899</v>
      </c>
      <c r="T32" s="64">
        <f>(C32+E32+G32+I32+K32+M32+O32+Q32+N15)/18</f>
        <v>149.77777777777777</v>
      </c>
      <c r="U32" s="61">
        <f t="shared" si="3"/>
        <v>146.5</v>
      </c>
    </row>
    <row r="34" spans="1:12" ht="12.75">
      <c r="A34" s="8"/>
      <c r="B34" s="8" t="s">
        <v>0</v>
      </c>
      <c r="C34" s="8">
        <v>1</v>
      </c>
      <c r="D34" s="8" t="s">
        <v>41</v>
      </c>
      <c r="E34" s="8">
        <v>2</v>
      </c>
      <c r="F34" s="8" t="s">
        <v>41</v>
      </c>
      <c r="G34" s="8">
        <v>3</v>
      </c>
      <c r="H34" s="8" t="s">
        <v>41</v>
      </c>
      <c r="I34" s="8">
        <v>4</v>
      </c>
      <c r="J34" s="8" t="s">
        <v>41</v>
      </c>
      <c r="K34" s="55" t="s">
        <v>2</v>
      </c>
      <c r="L34" s="8" t="s">
        <v>42</v>
      </c>
    </row>
    <row r="35" spans="1:13" ht="12.75">
      <c r="A35" s="8">
        <v>1</v>
      </c>
      <c r="B35" s="42" t="s">
        <v>14</v>
      </c>
      <c r="C35" s="8">
        <v>185</v>
      </c>
      <c r="D35" s="8">
        <v>30</v>
      </c>
      <c r="E35" s="50">
        <v>159</v>
      </c>
      <c r="F35" s="51">
        <v>30</v>
      </c>
      <c r="G35" s="46">
        <v>165</v>
      </c>
      <c r="H35" s="46">
        <v>30</v>
      </c>
      <c r="I35" s="8">
        <v>157</v>
      </c>
      <c r="J35" s="8">
        <v>30</v>
      </c>
      <c r="K35" s="55">
        <f>SUM(C35:J35)+927</f>
        <v>1713</v>
      </c>
      <c r="L35" s="13">
        <f>(I35+G35+E35+C35+N18)/10</f>
        <v>159.3</v>
      </c>
      <c r="M35" s="52"/>
    </row>
    <row r="36" spans="1:13" ht="12.75">
      <c r="A36" s="8">
        <v>2</v>
      </c>
      <c r="B36" s="42" t="s">
        <v>19</v>
      </c>
      <c r="C36" s="47">
        <v>176</v>
      </c>
      <c r="D36" s="47">
        <v>30</v>
      </c>
      <c r="E36" s="8">
        <v>152</v>
      </c>
      <c r="F36" s="15"/>
      <c r="G36" s="46">
        <v>133</v>
      </c>
      <c r="H36" s="46"/>
      <c r="I36" s="8">
        <v>200</v>
      </c>
      <c r="J36" s="8">
        <v>30</v>
      </c>
      <c r="K36" s="55">
        <f>SUM(C36:J36)+906</f>
        <v>1627</v>
      </c>
      <c r="L36" s="13">
        <f>(I36+G36+E36+C36+N17)/10</f>
        <v>161.3</v>
      </c>
      <c r="M36" s="52"/>
    </row>
    <row r="37" spans="1:13" ht="12.75">
      <c r="A37" s="8">
        <v>3</v>
      </c>
      <c r="B37" s="42" t="s">
        <v>32</v>
      </c>
      <c r="C37" s="47">
        <v>170</v>
      </c>
      <c r="D37" s="47"/>
      <c r="E37" s="50">
        <v>123</v>
      </c>
      <c r="F37" s="51"/>
      <c r="G37" s="8">
        <v>196</v>
      </c>
      <c r="H37" s="8">
        <v>30</v>
      </c>
      <c r="I37" s="8">
        <v>125</v>
      </c>
      <c r="J37" s="8"/>
      <c r="K37" s="55">
        <f>SUM(C37:J37)+979</f>
        <v>1623</v>
      </c>
      <c r="L37" s="13">
        <f>(I37+G37+E37+C37+N18)/10</f>
        <v>154.1</v>
      </c>
      <c r="M37" s="52"/>
    </row>
    <row r="38" spans="1:13" ht="12.75">
      <c r="A38" s="8">
        <v>4</v>
      </c>
      <c r="B38" s="43" t="s">
        <v>20</v>
      </c>
      <c r="C38" s="8">
        <v>137</v>
      </c>
      <c r="D38" s="8"/>
      <c r="E38" s="8">
        <v>190</v>
      </c>
      <c r="F38" s="15">
        <v>30</v>
      </c>
      <c r="G38" s="8">
        <v>147</v>
      </c>
      <c r="H38" s="8"/>
      <c r="I38" s="8">
        <v>133</v>
      </c>
      <c r="J38" s="8"/>
      <c r="K38" s="55">
        <f>SUM(C38:J38)+952</f>
        <v>1589</v>
      </c>
      <c r="L38" s="13">
        <f>(I38+G38+E38+C38+N19)/10</f>
        <v>151.3</v>
      </c>
      <c r="M38" s="52"/>
    </row>
  </sheetData>
  <printOptions/>
  <pageMargins left="0.76" right="0.75" top="0.26" bottom="0.16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</dc:creator>
  <cp:keywords/>
  <dc:description/>
  <cp:lastModifiedBy>heli</cp:lastModifiedBy>
  <cp:lastPrinted>2002-06-19T20:24:25Z</cp:lastPrinted>
  <dcterms:created xsi:type="dcterms:W3CDTF">2002-06-18T11:53:21Z</dcterms:created>
  <dcterms:modified xsi:type="dcterms:W3CDTF">2002-06-19T20:28:46Z</dcterms:modified>
  <cp:category/>
  <cp:version/>
  <cp:contentType/>
  <cp:contentStatus/>
</cp:coreProperties>
</file>