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Sheet1" sheetId="1" r:id="rId1"/>
    <sheet name="Eelvoor" sheetId="2" r:id="rId2"/>
    <sheet name="Finaal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<sst xmlns="http://schemas.openxmlformats.org/spreadsheetml/2006/main" count="143" uniqueCount="65">
  <si>
    <t>Nimi</t>
  </si>
  <si>
    <t>Kokku</t>
  </si>
  <si>
    <t>Summa</t>
  </si>
  <si>
    <t>Keskmine</t>
  </si>
  <si>
    <t>Lembit Tamm</t>
  </si>
  <si>
    <t>Rannu Eimla</t>
  </si>
  <si>
    <t>Jaan Ruuto</t>
  </si>
  <si>
    <t>JÕULUTURNIIR</t>
  </si>
  <si>
    <t>Martin Ruuto</t>
  </si>
  <si>
    <t>Märtten Männapuu</t>
  </si>
  <si>
    <t>Janar Vabarna</t>
  </si>
  <si>
    <t>Peep Laks</t>
  </si>
  <si>
    <t>Mangud</t>
  </si>
  <si>
    <t>Martin Kink</t>
  </si>
  <si>
    <t>Aivar Sobi</t>
  </si>
  <si>
    <t>Ingmar Papstel</t>
  </si>
  <si>
    <t>Eli Vainlo</t>
  </si>
  <si>
    <t>Magnus Alviste</t>
  </si>
  <si>
    <t>Andres Viidik</t>
  </si>
  <si>
    <t>Elen Privoi</t>
  </si>
  <si>
    <t>Anatoli Steinberg</t>
  </si>
  <si>
    <t>Händikäp</t>
  </si>
  <si>
    <t>Lauri Pärna</t>
  </si>
  <si>
    <t>Aire Aros</t>
  </si>
  <si>
    <t>Viljar Aros</t>
  </si>
  <si>
    <t>Hergi Vaga</t>
  </si>
  <si>
    <t>Jaan Malmberg</t>
  </si>
  <si>
    <t>Kaido Klaats</t>
  </si>
  <si>
    <t>Aigar Kink</t>
  </si>
  <si>
    <t>Alar Kink</t>
  </si>
  <si>
    <t>Monika Kalvik</t>
  </si>
  <si>
    <t>Jaanus Bazaanov</t>
  </si>
  <si>
    <t>Silver Aros</t>
  </si>
  <si>
    <t>Hilja Roostik</t>
  </si>
  <si>
    <t>Leho Aros</t>
  </si>
  <si>
    <t>Triin Lekko</t>
  </si>
  <si>
    <t>Ragnar Orgus</t>
  </si>
  <si>
    <t>Larissa Vagel</t>
  </si>
  <si>
    <t>Kalle Roostik</t>
  </si>
  <si>
    <t>Eha Neito</t>
  </si>
  <si>
    <t>Andres Lume</t>
  </si>
  <si>
    <t>Tiit Moik</t>
  </si>
  <si>
    <t>Sten Lume</t>
  </si>
  <si>
    <t>Gerd Mölder</t>
  </si>
  <si>
    <t>Ivar Grünberg</t>
  </si>
  <si>
    <t>Indrek Lekko</t>
  </si>
  <si>
    <t>Riho Piirits</t>
  </si>
  <si>
    <t>Keskm.hk</t>
  </si>
  <si>
    <t>Eelvoor</t>
  </si>
  <si>
    <t>Boonus</t>
  </si>
  <si>
    <t>1+HK</t>
  </si>
  <si>
    <t>2+HK</t>
  </si>
  <si>
    <t>3+HK</t>
  </si>
  <si>
    <t>4+HK</t>
  </si>
  <si>
    <t>5+HK</t>
  </si>
  <si>
    <t>6+HK</t>
  </si>
  <si>
    <t>Kesk+HK</t>
  </si>
  <si>
    <t>7+HK</t>
  </si>
  <si>
    <t>8+HK</t>
  </si>
  <si>
    <t>9+HK</t>
  </si>
  <si>
    <t>10+HK</t>
  </si>
  <si>
    <t>11+HK</t>
  </si>
  <si>
    <t>12+HK</t>
  </si>
  <si>
    <t>Kaotus voitjale</t>
  </si>
  <si>
    <t>Üldine keskmine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</si>
</sst>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_-* #,##0.0\ _k_r_-;\-* #,##0.0\ _k_r_-;_-* &quot;-&quot;?\ _k_r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1" fillId="0" borderId="14" xfId="15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1" fillId="0" borderId="16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4" fontId="1" fillId="0" borderId="18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2" fillId="0" borderId="23" xfId="15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2" fillId="0" borderId="21" xfId="15" applyNumberFormat="1" applyFont="1" applyBorder="1" applyAlignment="1">
      <alignment horizontal="center"/>
    </xf>
    <xf numFmtId="164" fontId="1" fillId="0" borderId="14" xfId="15" applyNumberFormat="1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18" xfId="15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1" fillId="0" borderId="16" xfId="15" applyNumberFormat="1" applyFont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164" fontId="2" fillId="0" borderId="23" xfId="15" applyNumberFormat="1" applyFont="1" applyBorder="1" applyAlignment="1">
      <alignment horizontal="center"/>
    </xf>
    <xf numFmtId="164" fontId="1" fillId="0" borderId="12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1" fillId="9" borderId="0" xfId="0" applyFont="1" applyFill="1" applyAlignment="1">
      <alignment/>
    </xf>
    <xf numFmtId="0" fontId="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4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right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horizontal="center"/>
    </xf>
    <xf numFmtId="164" fontId="1" fillId="9" borderId="0" xfId="15" applyNumberFormat="1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6"/>
  <sheetViews>
    <sheetView workbookViewId="0" topLeftCell="A1">
      <selection activeCell="B20" sqref="B20"/>
    </sheetView>
  </sheetViews>
  <sheetFormatPr defaultColWidth="9.140625" defaultRowHeight="12.75"/>
  <cols>
    <col min="1" max="1" width="3.57421875" style="53" customWidth="1"/>
    <col min="2" max="2" width="16.140625" style="53" bestFit="1" customWidth="1"/>
    <col min="3" max="3" width="8.421875" style="53" bestFit="1" customWidth="1"/>
    <col min="4" max="40" width="5.57421875" style="54" customWidth="1"/>
    <col min="41" max="41" width="9.140625" style="54" customWidth="1"/>
    <col min="42" max="42" width="9.140625" style="79" customWidth="1"/>
    <col min="43" max="43" width="9.140625" style="80" customWidth="1"/>
    <col min="44" max="44" width="6.7109375" style="53" customWidth="1"/>
    <col min="45" max="46" width="9.140625" style="54" customWidth="1"/>
    <col min="47" max="16384" width="9.140625" style="53" customWidth="1"/>
  </cols>
  <sheetData>
    <row r="1" spans="1:120" ht="18.75">
      <c r="A1" s="105"/>
      <c r="B1" s="106" t="s">
        <v>7</v>
      </c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ht="18.75">
      <c r="A2" s="105"/>
      <c r="B2" s="107">
        <v>37613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ht="13.5" thickBot="1">
      <c r="A3" s="104"/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62" customFormat="1" ht="26.25" thickBot="1">
      <c r="A4" s="45"/>
      <c r="B4" s="46" t="s">
        <v>0</v>
      </c>
      <c r="C4" s="47" t="s">
        <v>21</v>
      </c>
      <c r="D4" s="59" t="s">
        <v>48</v>
      </c>
      <c r="E4" s="60">
        <v>1</v>
      </c>
      <c r="F4" s="60" t="s">
        <v>50</v>
      </c>
      <c r="G4" s="60" t="s">
        <v>49</v>
      </c>
      <c r="H4" s="60">
        <v>2</v>
      </c>
      <c r="I4" s="60" t="s">
        <v>51</v>
      </c>
      <c r="J4" s="60" t="s">
        <v>49</v>
      </c>
      <c r="K4" s="60">
        <v>3</v>
      </c>
      <c r="L4" s="60" t="s">
        <v>52</v>
      </c>
      <c r="M4" s="60" t="s">
        <v>49</v>
      </c>
      <c r="N4" s="60">
        <v>4</v>
      </c>
      <c r="O4" s="60" t="s">
        <v>53</v>
      </c>
      <c r="P4" s="60" t="s">
        <v>49</v>
      </c>
      <c r="Q4" s="60">
        <v>5</v>
      </c>
      <c r="R4" s="60" t="s">
        <v>54</v>
      </c>
      <c r="S4" s="60" t="s">
        <v>49</v>
      </c>
      <c r="T4" s="60">
        <v>6</v>
      </c>
      <c r="U4" s="60" t="s">
        <v>55</v>
      </c>
      <c r="V4" s="60" t="s">
        <v>49</v>
      </c>
      <c r="W4" s="61">
        <v>7</v>
      </c>
      <c r="X4" s="87" t="s">
        <v>57</v>
      </c>
      <c r="Y4" s="60" t="s">
        <v>49</v>
      </c>
      <c r="Z4" s="60">
        <v>8</v>
      </c>
      <c r="AA4" s="60" t="s">
        <v>58</v>
      </c>
      <c r="AB4" s="60" t="s">
        <v>49</v>
      </c>
      <c r="AC4" s="60">
        <v>9</v>
      </c>
      <c r="AD4" s="60" t="s">
        <v>59</v>
      </c>
      <c r="AE4" s="60" t="s">
        <v>49</v>
      </c>
      <c r="AF4" s="60">
        <v>10</v>
      </c>
      <c r="AG4" s="60" t="s">
        <v>60</v>
      </c>
      <c r="AH4" s="60" t="s">
        <v>49</v>
      </c>
      <c r="AI4" s="60">
        <v>11</v>
      </c>
      <c r="AJ4" s="60" t="s">
        <v>61</v>
      </c>
      <c r="AK4" s="60" t="s">
        <v>49</v>
      </c>
      <c r="AL4" s="61">
        <v>12</v>
      </c>
      <c r="AM4" s="87" t="s">
        <v>62</v>
      </c>
      <c r="AN4" s="60" t="s">
        <v>49</v>
      </c>
      <c r="AO4" s="60" t="s">
        <v>1</v>
      </c>
      <c r="AP4" s="81" t="s">
        <v>3</v>
      </c>
      <c r="AQ4" s="97" t="s">
        <v>56</v>
      </c>
      <c r="AR4" s="100" t="s">
        <v>63</v>
      </c>
      <c r="AS4" s="60" t="s">
        <v>2</v>
      </c>
      <c r="AT4" s="101" t="s">
        <v>64</v>
      </c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ht="12.75">
      <c r="A5" s="3">
        <v>1</v>
      </c>
      <c r="B5" s="32" t="s">
        <v>18</v>
      </c>
      <c r="C5" s="94">
        <f>Eelvoor!C16</f>
        <v>69</v>
      </c>
      <c r="D5" s="57">
        <f>Eelvoor!Q16</f>
        <v>884</v>
      </c>
      <c r="E5" s="115">
        <v>192</v>
      </c>
      <c r="F5" s="115">
        <f>69+E5</f>
        <v>261</v>
      </c>
      <c r="G5" s="115">
        <v>30</v>
      </c>
      <c r="H5" s="115">
        <v>169</v>
      </c>
      <c r="I5" s="115">
        <f>69+H5</f>
        <v>238</v>
      </c>
      <c r="J5" s="115"/>
      <c r="K5" s="115">
        <v>182</v>
      </c>
      <c r="L5" s="115">
        <f>69+K5</f>
        <v>251</v>
      </c>
      <c r="M5" s="115">
        <v>30</v>
      </c>
      <c r="N5" s="115">
        <v>164</v>
      </c>
      <c r="O5" s="115">
        <f>69+N5</f>
        <v>233</v>
      </c>
      <c r="P5" s="115"/>
      <c r="Q5" s="115">
        <v>156</v>
      </c>
      <c r="R5" s="115">
        <f>69+Q5</f>
        <v>225</v>
      </c>
      <c r="S5" s="115">
        <v>30</v>
      </c>
      <c r="T5" s="115">
        <v>190</v>
      </c>
      <c r="U5" s="115">
        <f>69+T5</f>
        <v>259</v>
      </c>
      <c r="V5" s="115">
        <v>30</v>
      </c>
      <c r="W5" s="115">
        <v>179</v>
      </c>
      <c r="X5" s="115">
        <f>69+W5</f>
        <v>248</v>
      </c>
      <c r="Y5" s="115">
        <v>30</v>
      </c>
      <c r="Z5" s="115">
        <v>136</v>
      </c>
      <c r="AA5" s="115">
        <f>69+Z5</f>
        <v>205</v>
      </c>
      <c r="AB5" s="115"/>
      <c r="AC5" s="115">
        <v>131</v>
      </c>
      <c r="AD5" s="115">
        <f>69+AC5</f>
        <v>200</v>
      </c>
      <c r="AE5" s="115"/>
      <c r="AF5" s="115">
        <v>153</v>
      </c>
      <c r="AG5" s="115">
        <f>69+AF5</f>
        <v>222</v>
      </c>
      <c r="AH5" s="115">
        <v>30</v>
      </c>
      <c r="AI5" s="115">
        <v>144</v>
      </c>
      <c r="AJ5" s="115">
        <f>69+AI5</f>
        <v>213</v>
      </c>
      <c r="AK5" s="115"/>
      <c r="AL5" s="115">
        <v>123</v>
      </c>
      <c r="AM5" s="115">
        <f>69+AL5</f>
        <v>192</v>
      </c>
      <c r="AN5" s="115">
        <v>30</v>
      </c>
      <c r="AO5" s="55">
        <f>D5+F5+I5+L5+O5+R5+U5+G5+J5+M5+P5+S5+V5+X5+Y5+AA5+AB5+AD5+AE5+AG5+AH5+AJ5+AK5+AM5+AN5</f>
        <v>3841</v>
      </c>
      <c r="AP5" s="82">
        <f>AVERAGE(E5,H5,K5,N5,Q5,T5,W5,Z5,AC5,AF5,AI5,AL5)</f>
        <v>159.91666666666666</v>
      </c>
      <c r="AQ5" s="98">
        <f aca="true" t="shared" si="0" ref="AQ5:AQ16">AP5+C5</f>
        <v>228.91666666666666</v>
      </c>
      <c r="AR5" s="56">
        <f>-3841+AO5</f>
        <v>0</v>
      </c>
      <c r="AS5" s="102">
        <f>(E5+H5+K5+N5+Q5+T5+W5+Z5+AC5+AF5+AI5+AL5+Eelvoor!P16)</f>
        <v>2527</v>
      </c>
      <c r="AT5" s="102">
        <f>AS5/16</f>
        <v>157.9375</v>
      </c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ht="12.75">
      <c r="A6" s="3">
        <v>2</v>
      </c>
      <c r="B6" s="25" t="s">
        <v>4</v>
      </c>
      <c r="C6" s="58">
        <f>Eelvoor!C9</f>
        <v>41</v>
      </c>
      <c r="D6" s="57">
        <f>Eelvoor!Q9</f>
        <v>908</v>
      </c>
      <c r="E6" s="39">
        <v>157</v>
      </c>
      <c r="F6" s="39">
        <f>41+E6</f>
        <v>198</v>
      </c>
      <c r="G6" s="39">
        <v>30</v>
      </c>
      <c r="H6" s="116">
        <v>215</v>
      </c>
      <c r="I6" s="116">
        <f>41+H6</f>
        <v>256</v>
      </c>
      <c r="J6" s="39">
        <v>30</v>
      </c>
      <c r="K6" s="39">
        <v>163</v>
      </c>
      <c r="L6" s="39">
        <f>41+K6</f>
        <v>204</v>
      </c>
      <c r="M6" s="39"/>
      <c r="N6" s="39">
        <v>178</v>
      </c>
      <c r="O6" s="39">
        <f>41+N6</f>
        <v>219</v>
      </c>
      <c r="P6" s="39"/>
      <c r="Q6" s="39">
        <v>168</v>
      </c>
      <c r="R6" s="39">
        <f>41+Q6</f>
        <v>209</v>
      </c>
      <c r="S6" s="39">
        <v>30</v>
      </c>
      <c r="T6" s="116">
        <v>208</v>
      </c>
      <c r="U6" s="116">
        <f>41+T6</f>
        <v>249</v>
      </c>
      <c r="V6" s="39"/>
      <c r="W6" s="39">
        <v>193</v>
      </c>
      <c r="X6" s="39">
        <f>41+W6</f>
        <v>234</v>
      </c>
      <c r="Y6" s="39"/>
      <c r="Z6" s="39">
        <v>173</v>
      </c>
      <c r="AA6" s="39">
        <f>41+Z6</f>
        <v>214</v>
      </c>
      <c r="AB6" s="39">
        <v>30</v>
      </c>
      <c r="AC6" s="39">
        <v>197</v>
      </c>
      <c r="AD6" s="39">
        <f>41+AC6</f>
        <v>238</v>
      </c>
      <c r="AE6" s="39">
        <v>30</v>
      </c>
      <c r="AF6" s="39">
        <v>191</v>
      </c>
      <c r="AG6" s="39">
        <f>41+AF6</f>
        <v>232</v>
      </c>
      <c r="AH6" s="39">
        <v>30</v>
      </c>
      <c r="AI6" s="39">
        <v>158</v>
      </c>
      <c r="AJ6" s="39">
        <f>41+AI6</f>
        <v>199</v>
      </c>
      <c r="AK6" s="39"/>
      <c r="AL6" s="39">
        <v>182</v>
      </c>
      <c r="AM6" s="39">
        <f>41+AL6</f>
        <v>223</v>
      </c>
      <c r="AN6" s="39">
        <v>30</v>
      </c>
      <c r="AO6" s="63">
        <f aca="true" t="shared" si="1" ref="AO6:AO16">D6+F6+I6+L6+O6+R6+U6+G6+J6+M6+P6+S6+V6+X6+Y6+AA6+AB6+AD6+AE6+AG6+AH6+AJ6+AK6+AM6+AN6</f>
        <v>3793</v>
      </c>
      <c r="AP6" s="95">
        <f aca="true" t="shared" si="2" ref="AP6:AP16">AVERAGE(E6,H6,K6,N6,Q6,T6,W6,Z6,AC6,AF6,AI6,AL6)</f>
        <v>181.91666666666666</v>
      </c>
      <c r="AQ6" s="98">
        <f t="shared" si="0"/>
        <v>222.91666666666666</v>
      </c>
      <c r="AR6" s="56">
        <f aca="true" t="shared" si="3" ref="AR6:AR16">-3841+AO6</f>
        <v>-48</v>
      </c>
      <c r="AS6" s="103">
        <f>(E6+H6+K6+N6+Q6+T6+W6+Z6+AC6+AF6+AI6+AL6+Eelvoor!P9)</f>
        <v>2927</v>
      </c>
      <c r="AT6" s="103">
        <f aca="true" t="shared" si="4" ref="AT6:AT16">AS6/16</f>
        <v>182.9375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</row>
    <row r="7" spans="1:120" ht="12.75">
      <c r="A7" s="3">
        <v>3</v>
      </c>
      <c r="B7" s="25" t="s">
        <v>17</v>
      </c>
      <c r="C7" s="58">
        <f>Eelvoor!C11</f>
        <v>60</v>
      </c>
      <c r="D7" s="57">
        <f>Eelvoor!Q11</f>
        <v>901</v>
      </c>
      <c r="E7" s="39">
        <v>145</v>
      </c>
      <c r="F7" s="39">
        <f>60+E7</f>
        <v>205</v>
      </c>
      <c r="G7" s="39">
        <v>30</v>
      </c>
      <c r="H7" s="39">
        <v>148</v>
      </c>
      <c r="I7" s="39">
        <f>60+H7</f>
        <v>208</v>
      </c>
      <c r="J7" s="39">
        <v>30</v>
      </c>
      <c r="K7" s="39">
        <v>186</v>
      </c>
      <c r="L7" s="39">
        <f>60+K7</f>
        <v>246</v>
      </c>
      <c r="M7" s="39">
        <v>30</v>
      </c>
      <c r="N7" s="39">
        <v>155</v>
      </c>
      <c r="O7" s="39">
        <f>60+N7</f>
        <v>215</v>
      </c>
      <c r="P7" s="39">
        <v>30</v>
      </c>
      <c r="Q7" s="39">
        <v>154</v>
      </c>
      <c r="R7" s="39">
        <f>60+Q7</f>
        <v>214</v>
      </c>
      <c r="S7" s="39">
        <v>30</v>
      </c>
      <c r="T7" s="39">
        <v>190</v>
      </c>
      <c r="U7" s="39">
        <f>60+T7</f>
        <v>250</v>
      </c>
      <c r="V7" s="39">
        <v>30</v>
      </c>
      <c r="W7" s="39">
        <v>174</v>
      </c>
      <c r="X7" s="39">
        <f>60+W7</f>
        <v>234</v>
      </c>
      <c r="Y7" s="39"/>
      <c r="Z7" s="39">
        <v>167</v>
      </c>
      <c r="AA7" s="39">
        <f>60+Z7</f>
        <v>227</v>
      </c>
      <c r="AB7" s="39">
        <v>30</v>
      </c>
      <c r="AC7" s="39">
        <v>136</v>
      </c>
      <c r="AD7" s="39">
        <f>60+AC7</f>
        <v>196</v>
      </c>
      <c r="AE7" s="39"/>
      <c r="AF7" s="39">
        <v>147</v>
      </c>
      <c r="AG7" s="39">
        <f>60+AF7</f>
        <v>207</v>
      </c>
      <c r="AH7" s="39"/>
      <c r="AI7" s="39">
        <v>173</v>
      </c>
      <c r="AJ7" s="39">
        <f>60+AI7</f>
        <v>233</v>
      </c>
      <c r="AK7" s="39">
        <v>30</v>
      </c>
      <c r="AL7" s="39">
        <v>153</v>
      </c>
      <c r="AM7" s="39">
        <f>60+AL7</f>
        <v>213</v>
      </c>
      <c r="AN7" s="39"/>
      <c r="AO7" s="63">
        <f t="shared" si="1"/>
        <v>3789</v>
      </c>
      <c r="AP7" s="95">
        <f t="shared" si="2"/>
        <v>160.66666666666666</v>
      </c>
      <c r="AQ7" s="98">
        <f t="shared" si="0"/>
        <v>220.66666666666666</v>
      </c>
      <c r="AR7" s="56">
        <f t="shared" si="3"/>
        <v>-52</v>
      </c>
      <c r="AS7" s="103">
        <f>(E7+H7+K7+N7+Q7+T7+W7+Z7+AC7+AF7+AI7+AL7+Eelvoor!P11)</f>
        <v>2589</v>
      </c>
      <c r="AT7" s="103">
        <f t="shared" si="4"/>
        <v>161.8125</v>
      </c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3">
        <v>4</v>
      </c>
      <c r="B8" s="25" t="s">
        <v>39</v>
      </c>
      <c r="C8" s="58">
        <f>Eelvoor!C15</f>
        <v>51</v>
      </c>
      <c r="D8" s="57">
        <f>Eelvoor!Q15</f>
        <v>889</v>
      </c>
      <c r="E8" s="39">
        <v>149</v>
      </c>
      <c r="F8" s="39">
        <f>51+E8</f>
        <v>200</v>
      </c>
      <c r="G8" s="39"/>
      <c r="H8" s="39">
        <v>183</v>
      </c>
      <c r="I8" s="39">
        <f>51+H8</f>
        <v>234</v>
      </c>
      <c r="J8" s="39">
        <v>30</v>
      </c>
      <c r="K8" s="39">
        <v>160</v>
      </c>
      <c r="L8" s="39">
        <f>51+K8</f>
        <v>211</v>
      </c>
      <c r="M8" s="39">
        <v>30</v>
      </c>
      <c r="N8" s="39">
        <v>201</v>
      </c>
      <c r="O8" s="39">
        <f>51+N8</f>
        <v>252</v>
      </c>
      <c r="P8" s="39">
        <v>30</v>
      </c>
      <c r="Q8" s="39">
        <v>164</v>
      </c>
      <c r="R8" s="39">
        <f>51+Q8</f>
        <v>215</v>
      </c>
      <c r="S8" s="39">
        <v>15</v>
      </c>
      <c r="T8" s="116">
        <v>223</v>
      </c>
      <c r="U8" s="116">
        <f>51+T8</f>
        <v>274</v>
      </c>
      <c r="V8" s="39">
        <v>30</v>
      </c>
      <c r="W8" s="39">
        <v>178</v>
      </c>
      <c r="X8" s="39">
        <f>51+W8</f>
        <v>229</v>
      </c>
      <c r="Y8" s="39">
        <v>30</v>
      </c>
      <c r="Z8" s="39">
        <v>165</v>
      </c>
      <c r="AA8" s="39">
        <f>51+Z8</f>
        <v>216</v>
      </c>
      <c r="AB8" s="39">
        <v>30</v>
      </c>
      <c r="AC8" s="39">
        <v>173</v>
      </c>
      <c r="AD8" s="39">
        <f>51+AC8</f>
        <v>224</v>
      </c>
      <c r="AE8" s="39">
        <v>30</v>
      </c>
      <c r="AF8" s="39">
        <v>160</v>
      </c>
      <c r="AG8" s="39">
        <f>51+AF8</f>
        <v>211</v>
      </c>
      <c r="AH8" s="39"/>
      <c r="AI8" s="39">
        <v>167</v>
      </c>
      <c r="AJ8" s="39">
        <f>51+AI8</f>
        <v>218</v>
      </c>
      <c r="AK8" s="39"/>
      <c r="AL8" s="39">
        <v>136</v>
      </c>
      <c r="AM8" s="39">
        <f>51+AL8</f>
        <v>187</v>
      </c>
      <c r="AN8" s="39"/>
      <c r="AO8" s="63">
        <f>D8+F8+I8+L8+O8+R8+U8+G8+J8+M8+P8+S8+V8+X8+Y8+AA8+AB8+AD8+AE8+AG8+AH8+AJ8+AK8+AM8+AN8</f>
        <v>3785</v>
      </c>
      <c r="AP8" s="95">
        <f>AVERAGE(E8,H8,K8,N8,Q8,T8,W8,Z8,AC8,AF8,AI8,AL8)</f>
        <v>171.58333333333334</v>
      </c>
      <c r="AQ8" s="98">
        <f t="shared" si="0"/>
        <v>222.58333333333334</v>
      </c>
      <c r="AR8" s="56">
        <f t="shared" si="3"/>
        <v>-56</v>
      </c>
      <c r="AS8" s="103">
        <f>(E8+H8+K8+N8+Q8+T8+W8+Z8+AC8+AF8+AI8+AL8+Eelvoor!P15)</f>
        <v>2744</v>
      </c>
      <c r="AT8" s="103">
        <f t="shared" si="4"/>
        <v>171.5</v>
      </c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3">
        <v>5</v>
      </c>
      <c r="B9" s="25" t="s">
        <v>31</v>
      </c>
      <c r="C9" s="58">
        <f>Eelvoor!C10</f>
        <v>61</v>
      </c>
      <c r="D9" s="57">
        <f>Eelvoor!Q10</f>
        <v>903</v>
      </c>
      <c r="E9" s="39">
        <v>118</v>
      </c>
      <c r="F9" s="39">
        <f>61+E9</f>
        <v>179</v>
      </c>
      <c r="G9" s="39"/>
      <c r="H9" s="39">
        <v>148</v>
      </c>
      <c r="I9" s="39">
        <f>61+H9</f>
        <v>209</v>
      </c>
      <c r="J9" s="39"/>
      <c r="K9" s="39">
        <v>159</v>
      </c>
      <c r="L9" s="39">
        <f>61+K9</f>
        <v>220</v>
      </c>
      <c r="M9" s="39">
        <v>30</v>
      </c>
      <c r="N9" s="39">
        <v>164</v>
      </c>
      <c r="O9" s="39">
        <f>61+N9</f>
        <v>225</v>
      </c>
      <c r="P9" s="39">
        <v>30</v>
      </c>
      <c r="Q9" s="39">
        <v>154</v>
      </c>
      <c r="R9" s="39">
        <f>61+Q9</f>
        <v>215</v>
      </c>
      <c r="S9" s="39">
        <v>15</v>
      </c>
      <c r="T9" s="39">
        <v>154</v>
      </c>
      <c r="U9" s="39">
        <f>61+T9</f>
        <v>215</v>
      </c>
      <c r="V9" s="39"/>
      <c r="W9" s="39">
        <v>148</v>
      </c>
      <c r="X9" s="39">
        <f>61+W9</f>
        <v>209</v>
      </c>
      <c r="Y9" s="39">
        <v>30</v>
      </c>
      <c r="Z9" s="39">
        <v>134</v>
      </c>
      <c r="AA9" s="39">
        <f>61+Z9</f>
        <v>195</v>
      </c>
      <c r="AB9" s="39">
        <v>30</v>
      </c>
      <c r="AC9" s="39">
        <v>166</v>
      </c>
      <c r="AD9" s="39">
        <f>61+AC9</f>
        <v>227</v>
      </c>
      <c r="AE9" s="39">
        <v>30</v>
      </c>
      <c r="AF9" s="39">
        <v>199</v>
      </c>
      <c r="AG9" s="39">
        <f>61+AF9</f>
        <v>260</v>
      </c>
      <c r="AH9" s="39">
        <v>30</v>
      </c>
      <c r="AI9" s="39">
        <v>172</v>
      </c>
      <c r="AJ9" s="39">
        <f>61+AI9</f>
        <v>233</v>
      </c>
      <c r="AK9" s="39">
        <v>30</v>
      </c>
      <c r="AL9" s="39">
        <v>167</v>
      </c>
      <c r="AM9" s="39">
        <f>61+AL9</f>
        <v>228</v>
      </c>
      <c r="AN9" s="39">
        <v>30</v>
      </c>
      <c r="AO9" s="63">
        <f t="shared" si="1"/>
        <v>3773</v>
      </c>
      <c r="AP9" s="95">
        <f t="shared" si="2"/>
        <v>156.91666666666666</v>
      </c>
      <c r="AQ9" s="98">
        <f t="shared" si="0"/>
        <v>217.91666666666666</v>
      </c>
      <c r="AR9" s="56">
        <f t="shared" si="3"/>
        <v>-68</v>
      </c>
      <c r="AS9" s="103">
        <f>(E9+H9+K9+N9+Q9+T9+W9+Z9+AC9+AF9+AI9+AL9+Eelvoor!P10)</f>
        <v>2542</v>
      </c>
      <c r="AT9" s="103">
        <f t="shared" si="4"/>
        <v>158.875</v>
      </c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3">
        <v>6</v>
      </c>
      <c r="B10" s="25" t="s">
        <v>36</v>
      </c>
      <c r="C10" s="58">
        <f>Eelvoor!C6</f>
        <v>35</v>
      </c>
      <c r="D10" s="57">
        <f>Eelvoor!Q6</f>
        <v>927</v>
      </c>
      <c r="E10" s="39">
        <v>193</v>
      </c>
      <c r="F10" s="39">
        <f>35+E10</f>
        <v>228</v>
      </c>
      <c r="G10" s="39">
        <v>30</v>
      </c>
      <c r="H10" s="39">
        <v>144</v>
      </c>
      <c r="I10" s="39">
        <f>35+H10</f>
        <v>179</v>
      </c>
      <c r="J10" s="39"/>
      <c r="K10" s="39">
        <v>170</v>
      </c>
      <c r="L10" s="39">
        <f>35+K10</f>
        <v>205</v>
      </c>
      <c r="M10" s="39"/>
      <c r="N10" s="39">
        <v>156</v>
      </c>
      <c r="O10" s="39">
        <f>35+N10</f>
        <v>191</v>
      </c>
      <c r="P10" s="39"/>
      <c r="Q10" s="116">
        <v>211</v>
      </c>
      <c r="R10" s="116">
        <f>35+Q10</f>
        <v>246</v>
      </c>
      <c r="S10" s="39"/>
      <c r="T10" s="39">
        <v>184</v>
      </c>
      <c r="U10" s="39">
        <f>35+T10</f>
        <v>219</v>
      </c>
      <c r="V10" s="39">
        <v>30</v>
      </c>
      <c r="W10" s="116">
        <v>206</v>
      </c>
      <c r="X10" s="116">
        <f>35+W10</f>
        <v>241</v>
      </c>
      <c r="Y10" s="39">
        <v>30</v>
      </c>
      <c r="Z10" s="39">
        <v>189</v>
      </c>
      <c r="AA10" s="39">
        <f>35+Z10</f>
        <v>224</v>
      </c>
      <c r="AB10" s="39">
        <v>30</v>
      </c>
      <c r="AC10" s="116">
        <v>204</v>
      </c>
      <c r="AD10" s="116">
        <f>35+AC10</f>
        <v>239</v>
      </c>
      <c r="AE10" s="39">
        <v>30</v>
      </c>
      <c r="AF10" s="39">
        <v>141</v>
      </c>
      <c r="AG10" s="39">
        <f>35+AF10</f>
        <v>176</v>
      </c>
      <c r="AH10" s="39"/>
      <c r="AI10" s="39">
        <v>185</v>
      </c>
      <c r="AJ10" s="39">
        <f>35+AI10</f>
        <v>220</v>
      </c>
      <c r="AK10" s="39">
        <v>30</v>
      </c>
      <c r="AL10" s="39">
        <v>133</v>
      </c>
      <c r="AM10" s="39">
        <f>35+AL10</f>
        <v>168</v>
      </c>
      <c r="AN10" s="39"/>
      <c r="AO10" s="63">
        <f t="shared" si="1"/>
        <v>3643</v>
      </c>
      <c r="AP10" s="95">
        <f t="shared" si="2"/>
        <v>176.33333333333334</v>
      </c>
      <c r="AQ10" s="98">
        <f t="shared" si="0"/>
        <v>211.33333333333334</v>
      </c>
      <c r="AR10" s="56">
        <f t="shared" si="3"/>
        <v>-198</v>
      </c>
      <c r="AS10" s="103">
        <f>(E10+H10+K10+N10+Q10+T10+W10+Z10+AC10+AF10+AI10+AL10+Eelvoor!P6)</f>
        <v>2903</v>
      </c>
      <c r="AT10" s="103">
        <f t="shared" si="4"/>
        <v>181.4375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3">
        <v>7</v>
      </c>
      <c r="B11" s="25" t="s">
        <v>29</v>
      </c>
      <c r="C11" s="58">
        <f>Eelvoor!C14</f>
        <v>36</v>
      </c>
      <c r="D11" s="57">
        <f>Eelvoor!Q14</f>
        <v>892</v>
      </c>
      <c r="E11" s="39">
        <v>181</v>
      </c>
      <c r="F11" s="39">
        <f>36+E11</f>
        <v>217</v>
      </c>
      <c r="G11" s="39"/>
      <c r="H11" s="116">
        <v>214</v>
      </c>
      <c r="I11" s="116">
        <f>36+H11</f>
        <v>250</v>
      </c>
      <c r="J11" s="39"/>
      <c r="K11" s="39">
        <v>165</v>
      </c>
      <c r="L11" s="39">
        <f>36+K11</f>
        <v>201</v>
      </c>
      <c r="M11" s="39">
        <v>30</v>
      </c>
      <c r="N11" s="39">
        <v>169</v>
      </c>
      <c r="O11" s="39">
        <f>36+N11</f>
        <v>205</v>
      </c>
      <c r="P11" s="39"/>
      <c r="Q11" s="116">
        <v>215</v>
      </c>
      <c r="R11" s="116">
        <f>36+Q11</f>
        <v>251</v>
      </c>
      <c r="S11" s="39">
        <v>30</v>
      </c>
      <c r="T11" s="116">
        <v>214</v>
      </c>
      <c r="U11" s="116">
        <f>36+T11</f>
        <v>250</v>
      </c>
      <c r="V11" s="39">
        <v>30</v>
      </c>
      <c r="W11" s="39">
        <v>178</v>
      </c>
      <c r="X11" s="39">
        <f>36+W11</f>
        <v>214</v>
      </c>
      <c r="Y11" s="39"/>
      <c r="Z11" s="39">
        <v>179</v>
      </c>
      <c r="AA11" s="39">
        <f>36+Z11</f>
        <v>215</v>
      </c>
      <c r="AB11" s="39"/>
      <c r="AC11" s="39">
        <v>170</v>
      </c>
      <c r="AD11" s="39">
        <f>36+AC11</f>
        <v>206</v>
      </c>
      <c r="AE11" s="39"/>
      <c r="AF11" s="39">
        <v>183</v>
      </c>
      <c r="AG11" s="39">
        <f>36+AF11</f>
        <v>219</v>
      </c>
      <c r="AH11" s="39">
        <v>30</v>
      </c>
      <c r="AI11" s="39">
        <v>159</v>
      </c>
      <c r="AJ11" s="39">
        <f>36+AI11</f>
        <v>195</v>
      </c>
      <c r="AK11" s="39"/>
      <c r="AL11" s="39">
        <v>166</v>
      </c>
      <c r="AM11" s="39">
        <f>36+AL11</f>
        <v>202</v>
      </c>
      <c r="AN11" s="39"/>
      <c r="AO11" s="63">
        <f t="shared" si="1"/>
        <v>3637</v>
      </c>
      <c r="AP11" s="95">
        <f t="shared" si="2"/>
        <v>182.75</v>
      </c>
      <c r="AQ11" s="98">
        <f t="shared" si="0"/>
        <v>218.75</v>
      </c>
      <c r="AR11" s="56">
        <f t="shared" si="3"/>
        <v>-204</v>
      </c>
      <c r="AS11" s="103">
        <f>(E11+H11+K11+N11+Q11+T11+W11+Z11+AC11+AF11+AI11+AL11+Eelvoor!P14)</f>
        <v>2941</v>
      </c>
      <c r="AT11" s="103">
        <f t="shared" si="4"/>
        <v>183.8125</v>
      </c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3">
        <v>8</v>
      </c>
      <c r="B12" s="2" t="s">
        <v>9</v>
      </c>
      <c r="C12" s="58">
        <f>Eelvoor!C8</f>
        <v>42</v>
      </c>
      <c r="D12" s="57">
        <f>Eelvoor!Q8</f>
        <v>909</v>
      </c>
      <c r="E12" s="39">
        <v>170</v>
      </c>
      <c r="F12" s="39">
        <f>42+E12</f>
        <v>212</v>
      </c>
      <c r="G12" s="39"/>
      <c r="H12" s="39">
        <v>169</v>
      </c>
      <c r="I12" s="39">
        <f>42+H12</f>
        <v>211</v>
      </c>
      <c r="J12" s="39">
        <v>30</v>
      </c>
      <c r="K12" s="39">
        <v>155</v>
      </c>
      <c r="L12" s="39">
        <f>42+K12</f>
        <v>197</v>
      </c>
      <c r="M12" s="39"/>
      <c r="N12" s="39">
        <v>152</v>
      </c>
      <c r="O12" s="39">
        <f>42+N12</f>
        <v>194</v>
      </c>
      <c r="P12" s="39"/>
      <c r="Q12" s="116">
        <v>202</v>
      </c>
      <c r="R12" s="116">
        <f>42+Q12</f>
        <v>244</v>
      </c>
      <c r="S12" s="39">
        <v>30</v>
      </c>
      <c r="T12" s="39">
        <v>194</v>
      </c>
      <c r="U12" s="39">
        <f>42+T12</f>
        <v>236</v>
      </c>
      <c r="V12" s="39"/>
      <c r="W12" s="39">
        <v>146</v>
      </c>
      <c r="X12" s="39">
        <f>42+W12</f>
        <v>188</v>
      </c>
      <c r="Y12" s="39"/>
      <c r="Z12" s="39">
        <v>161</v>
      </c>
      <c r="AA12" s="39">
        <f>42+Z12</f>
        <v>203</v>
      </c>
      <c r="AB12" s="39">
        <v>30</v>
      </c>
      <c r="AC12" s="39">
        <v>164</v>
      </c>
      <c r="AD12" s="39">
        <f>42+AC12</f>
        <v>206</v>
      </c>
      <c r="AE12" s="39">
        <v>30</v>
      </c>
      <c r="AF12" s="39">
        <v>165</v>
      </c>
      <c r="AG12" s="39">
        <f>42+AF12</f>
        <v>207</v>
      </c>
      <c r="AH12" s="39"/>
      <c r="AI12" s="39">
        <v>180</v>
      </c>
      <c r="AJ12" s="39">
        <f>42+AI12</f>
        <v>222</v>
      </c>
      <c r="AK12" s="39"/>
      <c r="AL12" s="39">
        <v>200</v>
      </c>
      <c r="AM12" s="39">
        <f>42+AL12</f>
        <v>242</v>
      </c>
      <c r="AN12" s="39">
        <v>30</v>
      </c>
      <c r="AO12" s="63">
        <f t="shared" si="1"/>
        <v>3621</v>
      </c>
      <c r="AP12" s="95">
        <f t="shared" si="2"/>
        <v>171.5</v>
      </c>
      <c r="AQ12" s="98">
        <f t="shared" si="0"/>
        <v>213.5</v>
      </c>
      <c r="AR12" s="56">
        <f t="shared" si="3"/>
        <v>-220</v>
      </c>
      <c r="AS12" s="103">
        <f>(E12+H12+K12+N12+Q12+T12+W12+Z12+AC12+AF12+AI12+AL12+Eelvoor!P8)</f>
        <v>2799</v>
      </c>
      <c r="AT12" s="103">
        <f t="shared" si="4"/>
        <v>174.9375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3">
        <v>9</v>
      </c>
      <c r="B13" s="2" t="s">
        <v>28</v>
      </c>
      <c r="C13" s="58">
        <f>Eelvoor!C12</f>
        <v>46</v>
      </c>
      <c r="D13" s="57">
        <f>Eelvoor!Q12</f>
        <v>899</v>
      </c>
      <c r="E13" s="39">
        <v>162</v>
      </c>
      <c r="F13" s="39">
        <f>46+E13</f>
        <v>208</v>
      </c>
      <c r="G13" s="39">
        <v>30</v>
      </c>
      <c r="H13" s="39">
        <v>177</v>
      </c>
      <c r="I13" s="39">
        <f>46+H13</f>
        <v>223</v>
      </c>
      <c r="J13" s="39">
        <v>30</v>
      </c>
      <c r="K13" s="39">
        <v>138</v>
      </c>
      <c r="L13" s="39">
        <f>46+K13</f>
        <v>184</v>
      </c>
      <c r="M13" s="39"/>
      <c r="N13" s="39">
        <v>198</v>
      </c>
      <c r="O13" s="39">
        <f>46+N13</f>
        <v>244</v>
      </c>
      <c r="P13" s="39">
        <v>30</v>
      </c>
      <c r="Q13" s="39">
        <v>158</v>
      </c>
      <c r="R13" s="39">
        <f>46+Q13</f>
        <v>204</v>
      </c>
      <c r="S13" s="39"/>
      <c r="T13" s="39">
        <v>171</v>
      </c>
      <c r="U13" s="39">
        <f>46+T13</f>
        <v>217</v>
      </c>
      <c r="V13" s="39"/>
      <c r="W13" s="39">
        <v>197</v>
      </c>
      <c r="X13" s="39">
        <f>46+W13</f>
        <v>243</v>
      </c>
      <c r="Y13" s="39">
        <v>30</v>
      </c>
      <c r="Z13" s="39">
        <v>148</v>
      </c>
      <c r="AA13" s="39">
        <f>46+Z13</f>
        <v>194</v>
      </c>
      <c r="AB13" s="39"/>
      <c r="AC13" s="39">
        <v>133</v>
      </c>
      <c r="AD13" s="39">
        <f>46+AC13</f>
        <v>179</v>
      </c>
      <c r="AE13" s="39"/>
      <c r="AF13" s="39">
        <v>163</v>
      </c>
      <c r="AG13" s="39">
        <f>46+AF13</f>
        <v>209</v>
      </c>
      <c r="AH13" s="39">
        <v>30</v>
      </c>
      <c r="AI13" s="39">
        <v>157</v>
      </c>
      <c r="AJ13" s="39">
        <f>46+AI13</f>
        <v>203</v>
      </c>
      <c r="AK13" s="39"/>
      <c r="AL13" s="39">
        <v>175</v>
      </c>
      <c r="AM13" s="39">
        <f>46+AL13</f>
        <v>221</v>
      </c>
      <c r="AN13" s="39">
        <v>30</v>
      </c>
      <c r="AO13" s="63">
        <f t="shared" si="1"/>
        <v>3608</v>
      </c>
      <c r="AP13" s="95">
        <f t="shared" si="2"/>
        <v>164.75</v>
      </c>
      <c r="AQ13" s="98">
        <f t="shared" si="0"/>
        <v>210.75</v>
      </c>
      <c r="AR13" s="56">
        <f t="shared" si="3"/>
        <v>-233</v>
      </c>
      <c r="AS13" s="103">
        <f>(E13+H13+K13+N13+Q13+T13+W13+Z13+AC13+AF13+AI13+AL13+Eelvoor!P12)</f>
        <v>2692</v>
      </c>
      <c r="AT13" s="103">
        <f t="shared" si="4"/>
        <v>168.25</v>
      </c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4" spans="1:120" ht="12.75">
      <c r="A14" s="3">
        <v>10</v>
      </c>
      <c r="B14" s="25" t="s">
        <v>37</v>
      </c>
      <c r="C14" s="58">
        <f>Eelvoor!C13</f>
        <v>71</v>
      </c>
      <c r="D14" s="57">
        <f>Eelvoor!Q13</f>
        <v>896</v>
      </c>
      <c r="E14" s="39">
        <v>155</v>
      </c>
      <c r="F14" s="39">
        <f>71+E14</f>
        <v>226</v>
      </c>
      <c r="G14" s="39">
        <v>30</v>
      </c>
      <c r="H14" s="39">
        <v>144</v>
      </c>
      <c r="I14" s="39">
        <f>71+H14</f>
        <v>215</v>
      </c>
      <c r="J14" s="39"/>
      <c r="K14" s="39">
        <v>126</v>
      </c>
      <c r="L14" s="39">
        <f>71+K14</f>
        <v>197</v>
      </c>
      <c r="M14" s="39">
        <v>30</v>
      </c>
      <c r="N14" s="39">
        <v>146</v>
      </c>
      <c r="O14" s="39">
        <f>71+N14</f>
        <v>217</v>
      </c>
      <c r="P14" s="39">
        <v>30</v>
      </c>
      <c r="Q14" s="39">
        <v>112</v>
      </c>
      <c r="R14" s="39">
        <f>71+Q14</f>
        <v>183</v>
      </c>
      <c r="S14" s="39"/>
      <c r="T14" s="39">
        <v>99</v>
      </c>
      <c r="U14" s="39">
        <f>71+T14</f>
        <v>170</v>
      </c>
      <c r="V14" s="39"/>
      <c r="W14" s="39">
        <v>152</v>
      </c>
      <c r="X14" s="39">
        <f>71+W14</f>
        <v>223</v>
      </c>
      <c r="Y14" s="39">
        <v>30</v>
      </c>
      <c r="Z14" s="39">
        <v>116</v>
      </c>
      <c r="AA14" s="39">
        <f>71+Z14</f>
        <v>187</v>
      </c>
      <c r="AB14" s="39"/>
      <c r="AC14" s="39">
        <v>130</v>
      </c>
      <c r="AD14" s="39">
        <f>71+AC14</f>
        <v>201</v>
      </c>
      <c r="AE14" s="39">
        <v>30</v>
      </c>
      <c r="AF14" s="39">
        <v>127</v>
      </c>
      <c r="AG14" s="39">
        <f>71+AF14</f>
        <v>198</v>
      </c>
      <c r="AH14" s="39">
        <v>30</v>
      </c>
      <c r="AI14" s="39">
        <v>147</v>
      </c>
      <c r="AJ14" s="39">
        <f>71+AI14</f>
        <v>218</v>
      </c>
      <c r="AK14" s="39">
        <v>30</v>
      </c>
      <c r="AL14" s="39">
        <v>148</v>
      </c>
      <c r="AM14" s="39">
        <f>71+AL14</f>
        <v>219</v>
      </c>
      <c r="AN14" s="39"/>
      <c r="AO14" s="63">
        <f t="shared" si="1"/>
        <v>3560</v>
      </c>
      <c r="AP14" s="95">
        <f t="shared" si="2"/>
        <v>133.5</v>
      </c>
      <c r="AQ14" s="98">
        <f t="shared" si="0"/>
        <v>204.5</v>
      </c>
      <c r="AR14" s="56">
        <f t="shared" si="3"/>
        <v>-281</v>
      </c>
      <c r="AS14" s="103">
        <f>(E14+H14+K14+N14+Q14+T14+W14+Z14+AC14+AF14+AI14+AL14+Eelvoor!P13)</f>
        <v>2214</v>
      </c>
      <c r="AT14" s="103">
        <f t="shared" si="4"/>
        <v>138.375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120" ht="12.75">
      <c r="A15" s="3">
        <v>11</v>
      </c>
      <c r="B15" s="25" t="s">
        <v>38</v>
      </c>
      <c r="C15" s="58">
        <f>Eelvoor!C5</f>
        <v>50</v>
      </c>
      <c r="D15" s="57">
        <f>Eelvoor!Q5</f>
        <v>948</v>
      </c>
      <c r="E15" s="39">
        <v>147</v>
      </c>
      <c r="F15" s="39">
        <f>50+E15</f>
        <v>197</v>
      </c>
      <c r="G15" s="39"/>
      <c r="H15" s="116">
        <v>204</v>
      </c>
      <c r="I15" s="116">
        <f>50+H15</f>
        <v>254</v>
      </c>
      <c r="J15" s="39">
        <v>30</v>
      </c>
      <c r="K15" s="39">
        <v>128</v>
      </c>
      <c r="L15" s="39">
        <f>50+K15</f>
        <v>178</v>
      </c>
      <c r="M15" s="39"/>
      <c r="N15" s="39">
        <v>192</v>
      </c>
      <c r="O15" s="39">
        <f>50+N15</f>
        <v>242</v>
      </c>
      <c r="P15" s="39">
        <v>30</v>
      </c>
      <c r="Q15" s="39">
        <v>155</v>
      </c>
      <c r="R15" s="39">
        <f>50+Q15</f>
        <v>205</v>
      </c>
      <c r="S15" s="39"/>
      <c r="T15" s="39">
        <v>151</v>
      </c>
      <c r="U15" s="39">
        <f>50+T15</f>
        <v>201</v>
      </c>
      <c r="V15" s="39"/>
      <c r="W15" s="39">
        <v>156</v>
      </c>
      <c r="X15" s="39">
        <f>50+W15</f>
        <v>206</v>
      </c>
      <c r="Y15" s="39"/>
      <c r="Z15" s="39">
        <v>138</v>
      </c>
      <c r="AA15" s="39">
        <f>50+Z15</f>
        <v>188</v>
      </c>
      <c r="AB15" s="39"/>
      <c r="AC15" s="39">
        <v>165</v>
      </c>
      <c r="AD15" s="39">
        <f>50+AC15</f>
        <v>215</v>
      </c>
      <c r="AE15" s="39"/>
      <c r="AF15" s="39">
        <v>145</v>
      </c>
      <c r="AG15" s="39">
        <f>50+AF15</f>
        <v>195</v>
      </c>
      <c r="AH15" s="39"/>
      <c r="AI15" s="39">
        <v>168</v>
      </c>
      <c r="AJ15" s="39">
        <f>50+AI15</f>
        <v>218</v>
      </c>
      <c r="AK15" s="39">
        <v>30</v>
      </c>
      <c r="AL15" s="39">
        <v>154</v>
      </c>
      <c r="AM15" s="39">
        <f>50+AL15</f>
        <v>204</v>
      </c>
      <c r="AN15" s="39"/>
      <c r="AO15" s="63">
        <f t="shared" si="1"/>
        <v>3541</v>
      </c>
      <c r="AP15" s="95">
        <f t="shared" si="2"/>
        <v>158.58333333333334</v>
      </c>
      <c r="AQ15" s="98">
        <f t="shared" si="0"/>
        <v>208.58333333333334</v>
      </c>
      <c r="AR15" s="56">
        <f t="shared" si="3"/>
        <v>-300</v>
      </c>
      <c r="AS15" s="103">
        <f>(E15+H15+K15+N15+Q15+T15+W15+Z15+AC15+AF15+AI15+AL15+Eelvoor!P5)</f>
        <v>2651</v>
      </c>
      <c r="AT15" s="103">
        <f t="shared" si="4"/>
        <v>165.6875</v>
      </c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pans="1:120" ht="13.5" thickBot="1">
      <c r="A16" s="5">
        <v>12</v>
      </c>
      <c r="B16" s="43" t="s">
        <v>15</v>
      </c>
      <c r="C16" s="73">
        <f>Eelvoor!C7</f>
        <v>52</v>
      </c>
      <c r="D16" s="74">
        <f>Eelvoor!Q7</f>
        <v>912</v>
      </c>
      <c r="E16" s="40">
        <v>145</v>
      </c>
      <c r="F16" s="40">
        <f>52+E16</f>
        <v>197</v>
      </c>
      <c r="G16" s="40"/>
      <c r="H16" s="40">
        <v>103</v>
      </c>
      <c r="I16" s="40">
        <f>52+H16</f>
        <v>155</v>
      </c>
      <c r="J16" s="40"/>
      <c r="K16" s="40">
        <v>151</v>
      </c>
      <c r="L16" s="40">
        <f>52+K16</f>
        <v>203</v>
      </c>
      <c r="M16" s="40"/>
      <c r="N16" s="40">
        <v>154</v>
      </c>
      <c r="O16" s="40">
        <f>52+N16</f>
        <v>206</v>
      </c>
      <c r="P16" s="40"/>
      <c r="Q16" s="40">
        <v>155</v>
      </c>
      <c r="R16" s="40">
        <f>52+Q16</f>
        <v>207</v>
      </c>
      <c r="S16" s="40"/>
      <c r="T16" s="40">
        <v>167</v>
      </c>
      <c r="U16" s="40">
        <f>52+T16</f>
        <v>219</v>
      </c>
      <c r="V16" s="40">
        <v>30</v>
      </c>
      <c r="W16" s="40">
        <v>157</v>
      </c>
      <c r="X16" s="40">
        <f>52+W16</f>
        <v>209</v>
      </c>
      <c r="Y16" s="40"/>
      <c r="Z16" s="40">
        <v>143</v>
      </c>
      <c r="AA16" s="40">
        <f>52+Z16</f>
        <v>195</v>
      </c>
      <c r="AB16" s="40"/>
      <c r="AC16" s="40">
        <v>172</v>
      </c>
      <c r="AD16" s="40">
        <f>52+AC16</f>
        <v>224</v>
      </c>
      <c r="AE16" s="40"/>
      <c r="AF16" s="40">
        <v>143</v>
      </c>
      <c r="AG16" s="40">
        <f>52+AF16</f>
        <v>195</v>
      </c>
      <c r="AH16" s="40"/>
      <c r="AI16" s="40">
        <v>183</v>
      </c>
      <c r="AJ16" s="40">
        <f>52+AI16</f>
        <v>235</v>
      </c>
      <c r="AK16" s="40">
        <v>30</v>
      </c>
      <c r="AL16" s="40">
        <v>163</v>
      </c>
      <c r="AM16" s="40">
        <f>52+AL16</f>
        <v>215</v>
      </c>
      <c r="AN16" s="40">
        <v>30</v>
      </c>
      <c r="AO16" s="76">
        <f t="shared" si="1"/>
        <v>3462</v>
      </c>
      <c r="AP16" s="88">
        <f t="shared" si="2"/>
        <v>153</v>
      </c>
      <c r="AQ16" s="99">
        <f t="shared" si="0"/>
        <v>205</v>
      </c>
      <c r="AR16" s="56">
        <f t="shared" si="3"/>
        <v>-379</v>
      </c>
      <c r="AS16" s="103">
        <f>(E16+H16+K16+N16+Q16+T16+W16+Z16+AC16+AF16+AI16+AL16+Eelvoor!P7)</f>
        <v>2540</v>
      </c>
      <c r="AT16" s="103">
        <f t="shared" si="4"/>
        <v>158.75</v>
      </c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120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</row>
    <row r="18" spans="1:12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</row>
    <row r="19" spans="1:12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</row>
    <row r="20" spans="1:120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</row>
    <row r="21" spans="1:120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</row>
    <row r="22" spans="1:12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spans="1:12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1:12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</row>
    <row r="25" spans="1:12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</row>
    <row r="26" spans="1:120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</row>
    <row r="27" spans="1:12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1:12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</row>
    <row r="29" spans="1:120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</row>
    <row r="30" spans="1:120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</row>
    <row r="31" spans="1:120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</row>
    <row r="32" spans="1:120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</row>
    <row r="33" spans="1:120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1:12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:12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</row>
    <row r="36" spans="1:12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</row>
    <row r="37" spans="1:120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</row>
    <row r="38" spans="1:120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</row>
    <row r="39" spans="1:120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</row>
    <row r="40" spans="1:120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</row>
    <row r="41" spans="1:120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120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</row>
    <row r="43" spans="1:120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</row>
    <row r="44" spans="1:120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</row>
    <row r="45" spans="1:120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</row>
    <row r="46" spans="1:120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</row>
    <row r="47" spans="1:120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</row>
    <row r="48" spans="1:120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</row>
    <row r="49" spans="1:120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</row>
    <row r="50" spans="1:120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</row>
    <row r="51" spans="1:120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</row>
    <row r="52" spans="1:120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</row>
    <row r="53" spans="1:120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1:120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</row>
    <row r="55" spans="1:120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120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</row>
    <row r="57" spans="1:120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120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</row>
    <row r="59" spans="1:120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</row>
    <row r="60" spans="1:120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</row>
    <row r="61" spans="1:120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</row>
    <row r="62" spans="1:120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</row>
    <row r="63" spans="1:120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</row>
    <row r="64" spans="1:120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</row>
    <row r="65" spans="1:120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</row>
    <row r="66" spans="1:6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</row>
  </sheetData>
  <printOptions/>
  <pageMargins left="0.21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5"/>
  <sheetViews>
    <sheetView workbookViewId="0" topLeftCell="B2">
      <pane xSplit="1" ySplit="3" topLeftCell="C5" activePane="bottomRight" state="frozen"/>
      <selection pane="topLeft" activeCell="B2" sqref="B2"/>
      <selection pane="topRight" activeCell="C2" sqref="C2"/>
      <selection pane="bottomLeft" activeCell="B5" sqref="B5"/>
      <selection pane="bottomRight" activeCell="B70" sqref="B70"/>
    </sheetView>
  </sheetViews>
  <sheetFormatPr defaultColWidth="9.140625" defaultRowHeight="12.75"/>
  <cols>
    <col min="1" max="1" width="2.7109375" style="17" bestFit="1" customWidth="1"/>
    <col min="2" max="2" width="16.140625" style="36" customWidth="1"/>
    <col min="3" max="3" width="8.28125" style="36" bestFit="1" customWidth="1"/>
    <col min="4" max="4" width="7.57421875" style="17" customWidth="1"/>
    <col min="5" max="5" width="6.140625" style="17" customWidth="1"/>
    <col min="6" max="6" width="9.140625" style="17" customWidth="1"/>
    <col min="7" max="7" width="6.140625" style="17" customWidth="1"/>
    <col min="8" max="8" width="9.140625" style="17" customWidth="1"/>
    <col min="9" max="9" width="6.140625" style="17" customWidth="1"/>
    <col min="10" max="10" width="9.140625" style="17" customWidth="1"/>
    <col min="11" max="11" width="6.140625" style="17" customWidth="1"/>
    <col min="12" max="14" width="0" style="17" hidden="1" customWidth="1"/>
    <col min="15" max="15" width="1.28515625" style="17" customWidth="1"/>
    <col min="16" max="16" width="9.140625" style="17" customWidth="1"/>
    <col min="17" max="17" width="9.140625" style="35" customWidth="1"/>
    <col min="18" max="16384" width="9.140625" style="17" customWidth="1"/>
  </cols>
  <sheetData>
    <row r="1" spans="1:18" s="11" customFormat="1" ht="18.75">
      <c r="A1" s="10"/>
      <c r="B1" s="37" t="s">
        <v>7</v>
      </c>
      <c r="C1" s="3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0"/>
      <c r="Q1" s="33"/>
      <c r="R1" s="20"/>
    </row>
    <row r="2" spans="1:40" s="11" customFormat="1" ht="18.75">
      <c r="A2" s="10"/>
      <c r="B2" s="107">
        <v>37613</v>
      </c>
      <c r="C2" s="106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5"/>
      <c r="Q2" s="109"/>
      <c r="R2" s="111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39" s="11" customFormat="1" ht="13.5" thickBot="1">
      <c r="A3" s="10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10"/>
      <c r="R3" s="11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</row>
    <row r="4" spans="1:40" s="33" customFormat="1" ht="13.5" thickBot="1">
      <c r="A4" s="45"/>
      <c r="B4" s="46" t="s">
        <v>0</v>
      </c>
      <c r="C4" s="47" t="s">
        <v>21</v>
      </c>
      <c r="D4" s="48">
        <v>1</v>
      </c>
      <c r="E4" s="49" t="s">
        <v>1</v>
      </c>
      <c r="F4" s="48">
        <v>2</v>
      </c>
      <c r="G4" s="49" t="s">
        <v>1</v>
      </c>
      <c r="H4" s="48">
        <v>3</v>
      </c>
      <c r="I4" s="49" t="s">
        <v>1</v>
      </c>
      <c r="J4" s="48">
        <v>4</v>
      </c>
      <c r="K4" s="49" t="s">
        <v>1</v>
      </c>
      <c r="L4" s="48"/>
      <c r="M4" s="49"/>
      <c r="N4" s="48"/>
      <c r="O4" s="50"/>
      <c r="P4" s="48" t="s">
        <v>12</v>
      </c>
      <c r="Q4" s="34" t="s">
        <v>2</v>
      </c>
      <c r="R4" s="51" t="s">
        <v>3</v>
      </c>
      <c r="S4" s="52" t="s">
        <v>47</v>
      </c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3"/>
      <c r="AE4" s="113"/>
      <c r="AF4" s="113"/>
      <c r="AG4" s="109"/>
      <c r="AH4" s="109"/>
      <c r="AI4" s="109"/>
      <c r="AJ4" s="109"/>
      <c r="AK4" s="109"/>
      <c r="AL4" s="109"/>
      <c r="AM4" s="109"/>
      <c r="AN4" s="109"/>
    </row>
    <row r="5" spans="1:40" s="11" customFormat="1" ht="12.75">
      <c r="A5" s="3">
        <v>1</v>
      </c>
      <c r="B5" s="32" t="s">
        <v>38</v>
      </c>
      <c r="C5" s="21">
        <v>50</v>
      </c>
      <c r="D5" s="13">
        <v>166</v>
      </c>
      <c r="E5" s="14">
        <f aca="true" t="shared" si="0" ref="E5:E44">C5+D5</f>
        <v>216</v>
      </c>
      <c r="F5" s="16">
        <v>233</v>
      </c>
      <c r="G5" s="18">
        <f aca="true" t="shared" si="1" ref="G5:G44">F5+C5</f>
        <v>283</v>
      </c>
      <c r="H5" s="13">
        <v>173</v>
      </c>
      <c r="I5" s="14">
        <f aca="true" t="shared" si="2" ref="I5:I44">H5+C5</f>
        <v>223</v>
      </c>
      <c r="J5" s="13">
        <v>176</v>
      </c>
      <c r="K5" s="14">
        <f aca="true" t="shared" si="3" ref="K5:K44">J5+C5</f>
        <v>226</v>
      </c>
      <c r="L5" s="13"/>
      <c r="M5" s="14"/>
      <c r="N5" s="13"/>
      <c r="O5" s="15"/>
      <c r="P5" s="13">
        <f>D5+F5+H5+J5</f>
        <v>748</v>
      </c>
      <c r="Q5" s="16">
        <f aca="true" t="shared" si="4" ref="Q5:Q44">E5+G5+I5+K5</f>
        <v>948</v>
      </c>
      <c r="R5" s="22">
        <f aca="true" t="shared" si="5" ref="R5:R30">AVERAGE(D5,F5,H5,J5,L5,N5)</f>
        <v>187</v>
      </c>
      <c r="S5" s="22">
        <f aca="true" t="shared" si="6" ref="R5:S44">AVERAGE(E5,G5,I5,K5,M5,O5)</f>
        <v>237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13"/>
      <c r="AE5" s="113"/>
      <c r="AF5" s="113"/>
      <c r="AG5" s="104"/>
      <c r="AH5" s="104"/>
      <c r="AI5" s="104"/>
      <c r="AJ5" s="104"/>
      <c r="AK5" s="104"/>
      <c r="AL5" s="104"/>
      <c r="AM5" s="104"/>
      <c r="AN5" s="104"/>
    </row>
    <row r="6" spans="1:40" s="11" customFormat="1" ht="12.75">
      <c r="A6" s="3">
        <v>2</v>
      </c>
      <c r="B6" s="25" t="s">
        <v>36</v>
      </c>
      <c r="C6" s="23">
        <v>35</v>
      </c>
      <c r="D6" s="1">
        <v>224</v>
      </c>
      <c r="E6" s="18">
        <f t="shared" si="0"/>
        <v>259</v>
      </c>
      <c r="F6" s="3">
        <v>167</v>
      </c>
      <c r="G6" s="14">
        <f t="shared" si="1"/>
        <v>202</v>
      </c>
      <c r="H6" s="1">
        <v>213</v>
      </c>
      <c r="I6" s="18">
        <f t="shared" si="2"/>
        <v>248</v>
      </c>
      <c r="J6" s="3">
        <v>183</v>
      </c>
      <c r="K6" s="14">
        <f t="shared" si="3"/>
        <v>218</v>
      </c>
      <c r="L6" s="3"/>
      <c r="M6" s="4"/>
      <c r="N6" s="3"/>
      <c r="O6" s="2"/>
      <c r="P6" s="13">
        <f>D6+F6+H6+J6</f>
        <v>787</v>
      </c>
      <c r="Q6" s="16">
        <f>E6+G6+I6+K6</f>
        <v>927</v>
      </c>
      <c r="R6" s="24">
        <f t="shared" si="5"/>
        <v>196.75</v>
      </c>
      <c r="S6" s="24">
        <f t="shared" si="6"/>
        <v>231.75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13"/>
      <c r="AE6" s="113"/>
      <c r="AF6" s="113"/>
      <c r="AG6" s="104"/>
      <c r="AH6" s="104"/>
      <c r="AI6" s="104"/>
      <c r="AJ6" s="104"/>
      <c r="AK6" s="104"/>
      <c r="AL6" s="104"/>
      <c r="AM6" s="104"/>
      <c r="AN6" s="104"/>
    </row>
    <row r="7" spans="1:40" s="11" customFormat="1" ht="12.75">
      <c r="A7" s="3">
        <v>3</v>
      </c>
      <c r="B7" s="25" t="s">
        <v>15</v>
      </c>
      <c r="C7" s="23">
        <v>52</v>
      </c>
      <c r="D7" s="3">
        <v>157</v>
      </c>
      <c r="E7" s="14">
        <f t="shared" si="0"/>
        <v>209</v>
      </c>
      <c r="F7" s="3">
        <v>165</v>
      </c>
      <c r="G7" s="14">
        <f t="shared" si="1"/>
        <v>217</v>
      </c>
      <c r="H7" s="3">
        <v>174</v>
      </c>
      <c r="I7" s="14">
        <f t="shared" si="2"/>
        <v>226</v>
      </c>
      <c r="J7" s="1">
        <v>208</v>
      </c>
      <c r="K7" s="18">
        <f t="shared" si="3"/>
        <v>260</v>
      </c>
      <c r="L7" s="3"/>
      <c r="M7" s="4"/>
      <c r="N7" s="3"/>
      <c r="O7" s="2"/>
      <c r="P7" s="13">
        <f>D7+F7+H7+J7</f>
        <v>704</v>
      </c>
      <c r="Q7" s="16">
        <f>E7+G7+I7+K7</f>
        <v>912</v>
      </c>
      <c r="R7" s="24">
        <f>AVERAGE(D7,F7,H7,J7,L7,N7)</f>
        <v>176</v>
      </c>
      <c r="S7" s="24">
        <f>AVERAGE(E7,G7,I7,K7,M7,O7)</f>
        <v>228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13"/>
      <c r="AE7" s="113"/>
      <c r="AF7" s="113"/>
      <c r="AG7" s="104"/>
      <c r="AH7" s="104"/>
      <c r="AI7" s="104"/>
      <c r="AJ7" s="104"/>
      <c r="AK7" s="104"/>
      <c r="AL7" s="104"/>
      <c r="AM7" s="104"/>
      <c r="AN7" s="104"/>
    </row>
    <row r="8" spans="1:40" s="11" customFormat="1" ht="12.75">
      <c r="A8" s="3">
        <v>4</v>
      </c>
      <c r="B8" s="2" t="s">
        <v>9</v>
      </c>
      <c r="C8" s="23">
        <v>42</v>
      </c>
      <c r="D8" s="3">
        <v>188</v>
      </c>
      <c r="E8" s="14">
        <f t="shared" si="0"/>
        <v>230</v>
      </c>
      <c r="F8" s="3">
        <v>180</v>
      </c>
      <c r="G8" s="14">
        <f t="shared" si="1"/>
        <v>222</v>
      </c>
      <c r="H8" s="1">
        <v>213</v>
      </c>
      <c r="I8" s="18">
        <f t="shared" si="2"/>
        <v>255</v>
      </c>
      <c r="J8" s="3">
        <v>160</v>
      </c>
      <c r="K8" s="14">
        <f t="shared" si="3"/>
        <v>202</v>
      </c>
      <c r="L8" s="3"/>
      <c r="M8" s="4"/>
      <c r="N8" s="3"/>
      <c r="O8" s="2"/>
      <c r="P8" s="13">
        <f>D8+F8+H8+J8</f>
        <v>741</v>
      </c>
      <c r="Q8" s="16">
        <f>E8+G8+I8+K8</f>
        <v>909</v>
      </c>
      <c r="R8" s="24">
        <f t="shared" si="6"/>
        <v>185.25</v>
      </c>
      <c r="S8" s="24">
        <f t="shared" si="6"/>
        <v>227.25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13"/>
      <c r="AE8" s="113"/>
      <c r="AF8" s="113"/>
      <c r="AG8" s="104"/>
      <c r="AH8" s="104"/>
      <c r="AI8" s="104"/>
      <c r="AJ8" s="104"/>
      <c r="AK8" s="104"/>
      <c r="AL8" s="104"/>
      <c r="AM8" s="104"/>
      <c r="AN8" s="104"/>
    </row>
    <row r="9" spans="1:40" s="11" customFormat="1" ht="12.75">
      <c r="A9" s="3">
        <v>5</v>
      </c>
      <c r="B9" s="25" t="s">
        <v>4</v>
      </c>
      <c r="C9" s="23">
        <v>41</v>
      </c>
      <c r="D9" s="3">
        <v>195</v>
      </c>
      <c r="E9" s="14">
        <f t="shared" si="0"/>
        <v>236</v>
      </c>
      <c r="F9" s="3">
        <v>176</v>
      </c>
      <c r="G9" s="14">
        <f t="shared" si="1"/>
        <v>217</v>
      </c>
      <c r="H9" s="1">
        <v>212</v>
      </c>
      <c r="I9" s="18">
        <f t="shared" si="2"/>
        <v>253</v>
      </c>
      <c r="J9" s="3">
        <v>161</v>
      </c>
      <c r="K9" s="14">
        <f t="shared" si="3"/>
        <v>202</v>
      </c>
      <c r="L9" s="3"/>
      <c r="M9" s="4"/>
      <c r="N9" s="3"/>
      <c r="O9" s="2"/>
      <c r="P9" s="13">
        <f aca="true" t="shared" si="7" ref="P9:P44">D9+F9+H9+J9</f>
        <v>744</v>
      </c>
      <c r="Q9" s="16">
        <f t="shared" si="4"/>
        <v>908</v>
      </c>
      <c r="R9" s="24">
        <f t="shared" si="6"/>
        <v>186</v>
      </c>
      <c r="S9" s="24">
        <f t="shared" si="6"/>
        <v>227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13"/>
      <c r="AE9" s="113"/>
      <c r="AF9" s="113"/>
      <c r="AG9" s="104"/>
      <c r="AH9" s="104"/>
      <c r="AI9" s="104"/>
      <c r="AJ9" s="104"/>
      <c r="AK9" s="104"/>
      <c r="AL9" s="104"/>
      <c r="AM9" s="104"/>
      <c r="AN9" s="104"/>
    </row>
    <row r="10" spans="1:40" s="11" customFormat="1" ht="12.75">
      <c r="A10" s="3">
        <v>6</v>
      </c>
      <c r="B10" s="25" t="s">
        <v>31</v>
      </c>
      <c r="C10" s="23">
        <v>61</v>
      </c>
      <c r="D10" s="3">
        <v>155</v>
      </c>
      <c r="E10" s="14">
        <f t="shared" si="0"/>
        <v>216</v>
      </c>
      <c r="F10" s="3">
        <v>168</v>
      </c>
      <c r="G10" s="14">
        <f t="shared" si="1"/>
        <v>229</v>
      </c>
      <c r="H10" s="3">
        <v>157</v>
      </c>
      <c r="I10" s="14">
        <f t="shared" si="2"/>
        <v>218</v>
      </c>
      <c r="J10" s="3">
        <v>179</v>
      </c>
      <c r="K10" s="14">
        <f t="shared" si="3"/>
        <v>240</v>
      </c>
      <c r="L10" s="3"/>
      <c r="M10" s="4"/>
      <c r="N10" s="3"/>
      <c r="O10" s="2"/>
      <c r="P10" s="13">
        <f>D10+F10+H10+J10</f>
        <v>659</v>
      </c>
      <c r="Q10" s="16">
        <f>E10+G10+I10+K10</f>
        <v>903</v>
      </c>
      <c r="R10" s="24">
        <f t="shared" si="6"/>
        <v>164.75</v>
      </c>
      <c r="S10" s="24">
        <f t="shared" si="6"/>
        <v>225.75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13"/>
      <c r="AE10" s="113"/>
      <c r="AF10" s="113"/>
      <c r="AG10" s="104"/>
      <c r="AH10" s="104"/>
      <c r="AI10" s="104"/>
      <c r="AJ10" s="104"/>
      <c r="AK10" s="104"/>
      <c r="AL10" s="104"/>
      <c r="AM10" s="104"/>
      <c r="AN10" s="104"/>
    </row>
    <row r="11" spans="1:40" s="11" customFormat="1" ht="12.75">
      <c r="A11" s="3">
        <v>7</v>
      </c>
      <c r="B11" s="25" t="s">
        <v>17</v>
      </c>
      <c r="C11" s="23">
        <v>60</v>
      </c>
      <c r="D11" s="3">
        <v>166</v>
      </c>
      <c r="E11" s="14">
        <f t="shared" si="0"/>
        <v>226</v>
      </c>
      <c r="F11" s="3">
        <v>171</v>
      </c>
      <c r="G11" s="14">
        <f t="shared" si="1"/>
        <v>231</v>
      </c>
      <c r="H11" s="3">
        <v>144</v>
      </c>
      <c r="I11" s="14">
        <f t="shared" si="2"/>
        <v>204</v>
      </c>
      <c r="J11" s="3">
        <v>180</v>
      </c>
      <c r="K11" s="14">
        <f t="shared" si="3"/>
        <v>240</v>
      </c>
      <c r="L11" s="3"/>
      <c r="M11" s="4"/>
      <c r="N11" s="3"/>
      <c r="O11" s="2"/>
      <c r="P11" s="13">
        <f t="shared" si="7"/>
        <v>661</v>
      </c>
      <c r="Q11" s="16">
        <f t="shared" si="4"/>
        <v>901</v>
      </c>
      <c r="R11" s="24">
        <f t="shared" si="5"/>
        <v>165.25</v>
      </c>
      <c r="S11" s="24">
        <f t="shared" si="6"/>
        <v>225.25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13"/>
      <c r="AE11" s="113"/>
      <c r="AF11" s="113"/>
      <c r="AG11" s="104"/>
      <c r="AH11" s="104"/>
      <c r="AI11" s="104"/>
      <c r="AJ11" s="104"/>
      <c r="AK11" s="104"/>
      <c r="AL11" s="104"/>
      <c r="AM11" s="104"/>
      <c r="AN11" s="104"/>
    </row>
    <row r="12" spans="1:40" s="11" customFormat="1" ht="12.75">
      <c r="A12" s="3">
        <v>8</v>
      </c>
      <c r="B12" s="2" t="s">
        <v>28</v>
      </c>
      <c r="C12" s="23">
        <v>46</v>
      </c>
      <c r="D12" s="3">
        <v>196</v>
      </c>
      <c r="E12" s="14">
        <f t="shared" si="0"/>
        <v>242</v>
      </c>
      <c r="F12" s="3">
        <v>172</v>
      </c>
      <c r="G12" s="14">
        <f t="shared" si="1"/>
        <v>218</v>
      </c>
      <c r="H12" s="3">
        <v>177</v>
      </c>
      <c r="I12" s="14">
        <f t="shared" si="2"/>
        <v>223</v>
      </c>
      <c r="J12" s="3">
        <v>170</v>
      </c>
      <c r="K12" s="14">
        <f t="shared" si="3"/>
        <v>216</v>
      </c>
      <c r="L12" s="3"/>
      <c r="M12" s="4"/>
      <c r="N12" s="3"/>
      <c r="O12" s="2"/>
      <c r="P12" s="13">
        <f t="shared" si="7"/>
        <v>715</v>
      </c>
      <c r="Q12" s="16">
        <f t="shared" si="4"/>
        <v>899</v>
      </c>
      <c r="R12" s="24">
        <f t="shared" si="6"/>
        <v>178.75</v>
      </c>
      <c r="S12" s="24">
        <f t="shared" si="6"/>
        <v>224.75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13"/>
      <c r="AE12" s="113"/>
      <c r="AF12" s="113"/>
      <c r="AG12" s="104"/>
      <c r="AH12" s="104"/>
      <c r="AI12" s="104"/>
      <c r="AJ12" s="104"/>
      <c r="AK12" s="104"/>
      <c r="AL12" s="104"/>
      <c r="AM12" s="104"/>
      <c r="AN12" s="104"/>
    </row>
    <row r="13" spans="1:40" s="11" customFormat="1" ht="12.75">
      <c r="A13" s="3">
        <v>9</v>
      </c>
      <c r="B13" s="25" t="s">
        <v>37</v>
      </c>
      <c r="C13" s="23">
        <v>71</v>
      </c>
      <c r="D13" s="3">
        <v>137</v>
      </c>
      <c r="E13" s="14">
        <f t="shared" si="0"/>
        <v>208</v>
      </c>
      <c r="F13" s="3">
        <v>151</v>
      </c>
      <c r="G13" s="14">
        <f t="shared" si="1"/>
        <v>222</v>
      </c>
      <c r="H13" s="3">
        <v>150</v>
      </c>
      <c r="I13" s="14">
        <f t="shared" si="2"/>
        <v>221</v>
      </c>
      <c r="J13" s="3">
        <v>174</v>
      </c>
      <c r="K13" s="14">
        <f t="shared" si="3"/>
        <v>245</v>
      </c>
      <c r="L13" s="3"/>
      <c r="M13" s="4"/>
      <c r="N13" s="3"/>
      <c r="O13" s="2"/>
      <c r="P13" s="13">
        <f t="shared" si="7"/>
        <v>612</v>
      </c>
      <c r="Q13" s="16">
        <f t="shared" si="4"/>
        <v>896</v>
      </c>
      <c r="R13" s="24">
        <f t="shared" si="6"/>
        <v>153</v>
      </c>
      <c r="S13" s="24">
        <f t="shared" si="6"/>
        <v>224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13"/>
      <c r="AE13" s="113"/>
      <c r="AF13" s="113"/>
      <c r="AG13" s="104"/>
      <c r="AH13" s="104"/>
      <c r="AI13" s="104"/>
      <c r="AJ13" s="104"/>
      <c r="AK13" s="104"/>
      <c r="AL13" s="104"/>
      <c r="AM13" s="104"/>
      <c r="AN13" s="104"/>
    </row>
    <row r="14" spans="1:40" s="11" customFormat="1" ht="12.75">
      <c r="A14" s="3">
        <v>10</v>
      </c>
      <c r="B14" s="25" t="s">
        <v>29</v>
      </c>
      <c r="C14" s="23">
        <v>36</v>
      </c>
      <c r="D14" s="1">
        <v>203</v>
      </c>
      <c r="E14" s="18">
        <f t="shared" si="0"/>
        <v>239</v>
      </c>
      <c r="F14" s="3">
        <v>183</v>
      </c>
      <c r="G14" s="14">
        <f t="shared" si="1"/>
        <v>219</v>
      </c>
      <c r="H14" s="3">
        <v>169</v>
      </c>
      <c r="I14" s="14">
        <f t="shared" si="2"/>
        <v>205</v>
      </c>
      <c r="J14" s="3">
        <v>193</v>
      </c>
      <c r="K14" s="14">
        <f t="shared" si="3"/>
        <v>229</v>
      </c>
      <c r="L14" s="3"/>
      <c r="M14" s="4"/>
      <c r="N14" s="3"/>
      <c r="O14" s="2"/>
      <c r="P14" s="13">
        <f>D14+F14+H14+J14</f>
        <v>748</v>
      </c>
      <c r="Q14" s="16">
        <f t="shared" si="4"/>
        <v>892</v>
      </c>
      <c r="R14" s="24">
        <f t="shared" si="6"/>
        <v>187</v>
      </c>
      <c r="S14" s="24">
        <f t="shared" si="6"/>
        <v>223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13"/>
      <c r="AE14" s="113"/>
      <c r="AF14" s="113"/>
      <c r="AG14" s="104"/>
      <c r="AH14" s="104"/>
      <c r="AI14" s="104"/>
      <c r="AJ14" s="104"/>
      <c r="AK14" s="104"/>
      <c r="AL14" s="104"/>
      <c r="AM14" s="104"/>
      <c r="AN14" s="104"/>
    </row>
    <row r="15" spans="1:40" s="11" customFormat="1" ht="12.75">
      <c r="A15" s="3">
        <v>11</v>
      </c>
      <c r="B15" s="25" t="s">
        <v>39</v>
      </c>
      <c r="C15" s="23">
        <v>51</v>
      </c>
      <c r="D15" s="3">
        <v>179</v>
      </c>
      <c r="E15" s="14">
        <f t="shared" si="0"/>
        <v>230</v>
      </c>
      <c r="F15" s="1">
        <v>202</v>
      </c>
      <c r="G15" s="18">
        <f t="shared" si="1"/>
        <v>253</v>
      </c>
      <c r="H15" s="3">
        <v>156</v>
      </c>
      <c r="I15" s="14">
        <f t="shared" si="2"/>
        <v>207</v>
      </c>
      <c r="J15" s="3">
        <v>148</v>
      </c>
      <c r="K15" s="14">
        <f t="shared" si="3"/>
        <v>199</v>
      </c>
      <c r="L15" s="3"/>
      <c r="M15" s="4"/>
      <c r="N15" s="3"/>
      <c r="O15" s="2"/>
      <c r="P15" s="13">
        <f t="shared" si="7"/>
        <v>685</v>
      </c>
      <c r="Q15" s="16">
        <f t="shared" si="4"/>
        <v>889</v>
      </c>
      <c r="R15" s="24">
        <f t="shared" si="5"/>
        <v>171.25</v>
      </c>
      <c r="S15" s="24">
        <f t="shared" si="6"/>
        <v>222.25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13"/>
      <c r="AE15" s="113"/>
      <c r="AF15" s="113"/>
      <c r="AG15" s="104"/>
      <c r="AH15" s="104"/>
      <c r="AI15" s="104"/>
      <c r="AJ15" s="104"/>
      <c r="AK15" s="104"/>
      <c r="AL15" s="104"/>
      <c r="AM15" s="104"/>
      <c r="AN15" s="104"/>
    </row>
    <row r="16" spans="1:40" s="11" customFormat="1" ht="13.5" thickBot="1">
      <c r="A16" s="5">
        <v>12</v>
      </c>
      <c r="B16" s="43" t="s">
        <v>18</v>
      </c>
      <c r="C16" s="26">
        <v>69</v>
      </c>
      <c r="D16" s="5">
        <v>159</v>
      </c>
      <c r="E16" s="6">
        <f t="shared" si="0"/>
        <v>228</v>
      </c>
      <c r="F16" s="5">
        <v>156</v>
      </c>
      <c r="G16" s="6">
        <f t="shared" si="1"/>
        <v>225</v>
      </c>
      <c r="H16" s="5">
        <v>168</v>
      </c>
      <c r="I16" s="6">
        <f t="shared" si="2"/>
        <v>237</v>
      </c>
      <c r="J16" s="5">
        <v>125</v>
      </c>
      <c r="K16" s="6">
        <f t="shared" si="3"/>
        <v>194</v>
      </c>
      <c r="L16" s="5"/>
      <c r="M16" s="6"/>
      <c r="N16" s="5"/>
      <c r="O16" s="12"/>
      <c r="P16" s="5">
        <f t="shared" si="7"/>
        <v>608</v>
      </c>
      <c r="Q16" s="44">
        <f t="shared" si="4"/>
        <v>884</v>
      </c>
      <c r="R16" s="27">
        <f t="shared" si="5"/>
        <v>152</v>
      </c>
      <c r="S16" s="27">
        <f t="shared" si="6"/>
        <v>221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13"/>
      <c r="AE16" s="113"/>
      <c r="AF16" s="113"/>
      <c r="AG16" s="104"/>
      <c r="AH16" s="104"/>
      <c r="AI16" s="104"/>
      <c r="AJ16" s="104"/>
      <c r="AK16" s="104"/>
      <c r="AL16" s="104"/>
      <c r="AM16" s="104"/>
      <c r="AN16" s="104"/>
    </row>
    <row r="17" spans="1:40" s="11" customFormat="1" ht="12.75">
      <c r="A17" s="13">
        <v>13</v>
      </c>
      <c r="B17" s="42" t="s">
        <v>27</v>
      </c>
      <c r="C17" s="31">
        <v>51</v>
      </c>
      <c r="D17" s="13">
        <v>146</v>
      </c>
      <c r="E17" s="14">
        <f t="shared" si="0"/>
        <v>197</v>
      </c>
      <c r="F17" s="13">
        <v>194</v>
      </c>
      <c r="G17" s="14">
        <f t="shared" si="1"/>
        <v>245</v>
      </c>
      <c r="H17" s="13">
        <v>166</v>
      </c>
      <c r="I17" s="14">
        <f t="shared" si="2"/>
        <v>217</v>
      </c>
      <c r="J17" s="13">
        <v>162</v>
      </c>
      <c r="K17" s="14">
        <f t="shared" si="3"/>
        <v>213</v>
      </c>
      <c r="L17" s="13"/>
      <c r="M17" s="14"/>
      <c r="N17" s="13"/>
      <c r="O17" s="15"/>
      <c r="P17" s="13">
        <f t="shared" si="7"/>
        <v>668</v>
      </c>
      <c r="Q17" s="16">
        <f t="shared" si="4"/>
        <v>872</v>
      </c>
      <c r="R17" s="22">
        <f t="shared" si="5"/>
        <v>167</v>
      </c>
      <c r="S17" s="22">
        <f t="shared" si="6"/>
        <v>218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13"/>
      <c r="AE17" s="113"/>
      <c r="AF17" s="113"/>
      <c r="AG17" s="104"/>
      <c r="AH17" s="104"/>
      <c r="AI17" s="104"/>
      <c r="AJ17" s="104"/>
      <c r="AK17" s="104"/>
      <c r="AL17" s="104"/>
      <c r="AM17" s="104"/>
      <c r="AN17" s="104"/>
    </row>
    <row r="18" spans="1:40" s="11" customFormat="1" ht="12.75">
      <c r="A18" s="3">
        <v>14</v>
      </c>
      <c r="B18" s="25" t="s">
        <v>43</v>
      </c>
      <c r="C18" s="23">
        <v>57</v>
      </c>
      <c r="D18" s="3">
        <v>162</v>
      </c>
      <c r="E18" s="14">
        <f t="shared" si="0"/>
        <v>219</v>
      </c>
      <c r="F18" s="3">
        <v>176</v>
      </c>
      <c r="G18" s="14">
        <f t="shared" si="1"/>
        <v>233</v>
      </c>
      <c r="H18" s="3">
        <v>158</v>
      </c>
      <c r="I18" s="14">
        <f t="shared" si="2"/>
        <v>215</v>
      </c>
      <c r="J18" s="3">
        <v>148</v>
      </c>
      <c r="K18" s="14">
        <f t="shared" si="3"/>
        <v>205</v>
      </c>
      <c r="L18" s="3"/>
      <c r="M18" s="4"/>
      <c r="N18" s="3"/>
      <c r="O18" s="2"/>
      <c r="P18" s="13">
        <f>D18+F18+H18+J18</f>
        <v>644</v>
      </c>
      <c r="Q18" s="16">
        <f>E18+G18+I18+K18</f>
        <v>872</v>
      </c>
      <c r="R18" s="24">
        <f t="shared" si="6"/>
        <v>161</v>
      </c>
      <c r="S18" s="24">
        <f t="shared" si="6"/>
        <v>218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13"/>
      <c r="AE18" s="113"/>
      <c r="AF18" s="113"/>
      <c r="AG18" s="104"/>
      <c r="AH18" s="104"/>
      <c r="AI18" s="104"/>
      <c r="AJ18" s="104"/>
      <c r="AK18" s="104"/>
      <c r="AL18" s="104"/>
      <c r="AM18" s="104"/>
      <c r="AN18" s="104"/>
    </row>
    <row r="19" spans="1:40" s="11" customFormat="1" ht="12.75">
      <c r="A19" s="3">
        <v>15</v>
      </c>
      <c r="B19" s="25" t="s">
        <v>40</v>
      </c>
      <c r="C19" s="23">
        <v>49</v>
      </c>
      <c r="D19" s="3">
        <v>155</v>
      </c>
      <c r="E19" s="14">
        <f t="shared" si="0"/>
        <v>204</v>
      </c>
      <c r="F19" s="3">
        <v>165</v>
      </c>
      <c r="G19" s="14">
        <f t="shared" si="1"/>
        <v>214</v>
      </c>
      <c r="H19" s="3">
        <v>146</v>
      </c>
      <c r="I19" s="14">
        <f t="shared" si="2"/>
        <v>195</v>
      </c>
      <c r="J19" s="3">
        <v>188</v>
      </c>
      <c r="K19" s="14">
        <f t="shared" si="3"/>
        <v>237</v>
      </c>
      <c r="L19" s="3"/>
      <c r="M19" s="4"/>
      <c r="N19" s="3"/>
      <c r="O19" s="2"/>
      <c r="P19" s="13">
        <f t="shared" si="7"/>
        <v>654</v>
      </c>
      <c r="Q19" s="16">
        <f t="shared" si="4"/>
        <v>850</v>
      </c>
      <c r="R19" s="24">
        <f t="shared" si="5"/>
        <v>163.5</v>
      </c>
      <c r="S19" s="24">
        <f t="shared" si="6"/>
        <v>212.5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3"/>
      <c r="AE19" s="113"/>
      <c r="AF19" s="113"/>
      <c r="AG19" s="104"/>
      <c r="AH19" s="104"/>
      <c r="AI19" s="104"/>
      <c r="AJ19" s="104"/>
      <c r="AK19" s="104"/>
      <c r="AL19" s="104"/>
      <c r="AM19" s="104"/>
      <c r="AN19" s="104"/>
    </row>
    <row r="20" spans="1:40" s="11" customFormat="1" ht="12.75">
      <c r="A20" s="3">
        <v>16</v>
      </c>
      <c r="B20" s="25" t="s">
        <v>10</v>
      </c>
      <c r="C20" s="23">
        <v>42</v>
      </c>
      <c r="D20" s="3">
        <v>164</v>
      </c>
      <c r="E20" s="14">
        <f t="shared" si="0"/>
        <v>206</v>
      </c>
      <c r="F20" s="3">
        <v>156</v>
      </c>
      <c r="G20" s="14">
        <f t="shared" si="1"/>
        <v>198</v>
      </c>
      <c r="H20" s="3">
        <v>152</v>
      </c>
      <c r="I20" s="14">
        <f t="shared" si="2"/>
        <v>194</v>
      </c>
      <c r="J20" s="3">
        <v>195</v>
      </c>
      <c r="K20" s="14">
        <f t="shared" si="3"/>
        <v>237</v>
      </c>
      <c r="L20" s="3"/>
      <c r="M20" s="4"/>
      <c r="N20" s="3"/>
      <c r="O20" s="2"/>
      <c r="P20" s="13">
        <f t="shared" si="7"/>
        <v>667</v>
      </c>
      <c r="Q20" s="16">
        <f t="shared" si="4"/>
        <v>835</v>
      </c>
      <c r="R20" s="24">
        <f t="shared" si="5"/>
        <v>166.75</v>
      </c>
      <c r="S20" s="24">
        <f t="shared" si="6"/>
        <v>208.75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13"/>
      <c r="AE20" s="113"/>
      <c r="AF20" s="113"/>
      <c r="AG20" s="104"/>
      <c r="AH20" s="104"/>
      <c r="AI20" s="104"/>
      <c r="AJ20" s="104"/>
      <c r="AK20" s="104"/>
      <c r="AL20" s="104"/>
      <c r="AM20" s="104"/>
      <c r="AN20" s="104"/>
    </row>
    <row r="21" spans="1:40" s="11" customFormat="1" ht="12.75">
      <c r="A21" s="3">
        <v>17</v>
      </c>
      <c r="B21" s="25" t="s">
        <v>34</v>
      </c>
      <c r="C21" s="31">
        <v>43</v>
      </c>
      <c r="D21" s="3">
        <v>147</v>
      </c>
      <c r="E21" s="14">
        <f t="shared" si="0"/>
        <v>190</v>
      </c>
      <c r="F21" s="3">
        <v>127</v>
      </c>
      <c r="G21" s="14">
        <f t="shared" si="1"/>
        <v>170</v>
      </c>
      <c r="H21" s="3">
        <v>160</v>
      </c>
      <c r="I21" s="14">
        <f t="shared" si="2"/>
        <v>203</v>
      </c>
      <c r="J21" s="1">
        <v>220</v>
      </c>
      <c r="K21" s="18">
        <f t="shared" si="3"/>
        <v>263</v>
      </c>
      <c r="L21" s="3"/>
      <c r="M21" s="4"/>
      <c r="N21" s="3"/>
      <c r="O21" s="2"/>
      <c r="P21" s="13">
        <f t="shared" si="7"/>
        <v>654</v>
      </c>
      <c r="Q21" s="16">
        <f t="shared" si="4"/>
        <v>826</v>
      </c>
      <c r="R21" s="24">
        <f t="shared" si="5"/>
        <v>163.5</v>
      </c>
      <c r="S21" s="24">
        <f t="shared" si="6"/>
        <v>206.5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13"/>
      <c r="AE21" s="113"/>
      <c r="AF21" s="113"/>
      <c r="AG21" s="104"/>
      <c r="AH21" s="104"/>
      <c r="AI21" s="104"/>
      <c r="AJ21" s="104"/>
      <c r="AK21" s="104"/>
      <c r="AL21" s="104"/>
      <c r="AM21" s="104"/>
      <c r="AN21" s="104"/>
    </row>
    <row r="22" spans="1:40" s="11" customFormat="1" ht="12.75">
      <c r="A22" s="3">
        <v>18</v>
      </c>
      <c r="B22" s="25" t="s">
        <v>5</v>
      </c>
      <c r="C22" s="31">
        <v>54</v>
      </c>
      <c r="D22" s="3">
        <v>161</v>
      </c>
      <c r="E22" s="14">
        <f t="shared" si="0"/>
        <v>215</v>
      </c>
      <c r="F22" s="3">
        <v>117</v>
      </c>
      <c r="G22" s="14">
        <f t="shared" si="1"/>
        <v>171</v>
      </c>
      <c r="H22" s="3">
        <v>157</v>
      </c>
      <c r="I22" s="14">
        <f t="shared" si="2"/>
        <v>211</v>
      </c>
      <c r="J22" s="3">
        <v>168</v>
      </c>
      <c r="K22" s="14">
        <f t="shared" si="3"/>
        <v>222</v>
      </c>
      <c r="L22" s="3"/>
      <c r="M22" s="4"/>
      <c r="N22" s="3"/>
      <c r="O22" s="2"/>
      <c r="P22" s="13">
        <f t="shared" si="7"/>
        <v>603</v>
      </c>
      <c r="Q22" s="16">
        <f t="shared" si="4"/>
        <v>819</v>
      </c>
      <c r="R22" s="24">
        <f t="shared" si="5"/>
        <v>150.75</v>
      </c>
      <c r="S22" s="24">
        <f t="shared" si="6"/>
        <v>204.75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13"/>
      <c r="AE22" s="113"/>
      <c r="AF22" s="113"/>
      <c r="AG22" s="104"/>
      <c r="AH22" s="104"/>
      <c r="AI22" s="104"/>
      <c r="AJ22" s="104"/>
      <c r="AK22" s="104"/>
      <c r="AL22" s="104"/>
      <c r="AM22" s="104"/>
      <c r="AN22" s="104"/>
    </row>
    <row r="23" spans="1:40" s="11" customFormat="1" ht="12.75">
      <c r="A23" s="3">
        <v>19</v>
      </c>
      <c r="B23" s="25" t="s">
        <v>22</v>
      </c>
      <c r="C23" s="23">
        <v>62</v>
      </c>
      <c r="D23" s="1">
        <v>211</v>
      </c>
      <c r="E23" s="18">
        <f t="shared" si="0"/>
        <v>273</v>
      </c>
      <c r="F23" s="3">
        <v>118</v>
      </c>
      <c r="G23" s="14">
        <f t="shared" si="1"/>
        <v>180</v>
      </c>
      <c r="H23" s="3">
        <v>130</v>
      </c>
      <c r="I23" s="14">
        <f t="shared" si="2"/>
        <v>192</v>
      </c>
      <c r="J23" s="3">
        <v>112</v>
      </c>
      <c r="K23" s="14">
        <f t="shared" si="3"/>
        <v>174</v>
      </c>
      <c r="L23" s="3"/>
      <c r="M23" s="4"/>
      <c r="N23" s="3"/>
      <c r="O23" s="2"/>
      <c r="P23" s="13">
        <f t="shared" si="7"/>
        <v>571</v>
      </c>
      <c r="Q23" s="16">
        <f t="shared" si="4"/>
        <v>819</v>
      </c>
      <c r="R23" s="24">
        <f t="shared" si="6"/>
        <v>142.75</v>
      </c>
      <c r="S23" s="24">
        <f t="shared" si="6"/>
        <v>204.75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13"/>
      <c r="AE23" s="113"/>
      <c r="AF23" s="113"/>
      <c r="AG23" s="104"/>
      <c r="AH23" s="104"/>
      <c r="AI23" s="104"/>
      <c r="AJ23" s="104"/>
      <c r="AK23" s="104"/>
      <c r="AL23" s="104"/>
      <c r="AM23" s="104"/>
      <c r="AN23" s="104"/>
    </row>
    <row r="24" spans="1:40" s="11" customFormat="1" ht="12.75">
      <c r="A24" s="3">
        <v>20</v>
      </c>
      <c r="B24" s="10" t="s">
        <v>8</v>
      </c>
      <c r="C24" s="23">
        <v>60</v>
      </c>
      <c r="D24" s="3">
        <v>145</v>
      </c>
      <c r="E24" s="14">
        <f>C24+D24</f>
        <v>205</v>
      </c>
      <c r="F24" s="3">
        <v>149</v>
      </c>
      <c r="G24" s="14">
        <f>F24+C24</f>
        <v>209</v>
      </c>
      <c r="H24" s="3">
        <v>122</v>
      </c>
      <c r="I24" s="14">
        <f>H24+C24</f>
        <v>182</v>
      </c>
      <c r="J24" s="3">
        <v>152</v>
      </c>
      <c r="K24" s="14">
        <f>J24+C24</f>
        <v>212</v>
      </c>
      <c r="L24" s="3"/>
      <c r="M24" s="4"/>
      <c r="N24" s="3"/>
      <c r="O24" s="2"/>
      <c r="P24" s="13">
        <f>D24+F24+H24+J24</f>
        <v>568</v>
      </c>
      <c r="Q24" s="16">
        <f>E24+G24+I24+K24</f>
        <v>808</v>
      </c>
      <c r="R24" s="24">
        <f>AVERAGE(D24,F24,H24,J24,L24,N24)</f>
        <v>142</v>
      </c>
      <c r="S24" s="24">
        <f t="shared" si="6"/>
        <v>202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13"/>
      <c r="AE24" s="113"/>
      <c r="AF24" s="113"/>
      <c r="AG24" s="104"/>
      <c r="AH24" s="104"/>
      <c r="AI24" s="104"/>
      <c r="AJ24" s="104"/>
      <c r="AK24" s="104"/>
      <c r="AL24" s="104"/>
      <c r="AM24" s="104"/>
      <c r="AN24" s="104"/>
    </row>
    <row r="25" spans="1:40" s="11" customFormat="1" ht="12.75">
      <c r="A25" s="3">
        <v>21</v>
      </c>
      <c r="B25" s="25" t="s">
        <v>13</v>
      </c>
      <c r="C25" s="23">
        <v>72</v>
      </c>
      <c r="D25" s="3">
        <v>132</v>
      </c>
      <c r="E25" s="14">
        <f t="shared" si="0"/>
        <v>204</v>
      </c>
      <c r="F25" s="3">
        <v>144</v>
      </c>
      <c r="G25" s="14">
        <f t="shared" si="1"/>
        <v>216</v>
      </c>
      <c r="H25" s="3">
        <v>114</v>
      </c>
      <c r="I25" s="14">
        <f t="shared" si="2"/>
        <v>186</v>
      </c>
      <c r="J25" s="3">
        <v>128</v>
      </c>
      <c r="K25" s="14">
        <f t="shared" si="3"/>
        <v>200</v>
      </c>
      <c r="L25" s="3"/>
      <c r="M25" s="4"/>
      <c r="N25" s="3"/>
      <c r="O25" s="2"/>
      <c r="P25" s="13">
        <f t="shared" si="7"/>
        <v>518</v>
      </c>
      <c r="Q25" s="16">
        <f t="shared" si="4"/>
        <v>806</v>
      </c>
      <c r="R25" s="24">
        <f t="shared" si="5"/>
        <v>129.5</v>
      </c>
      <c r="S25" s="24">
        <f t="shared" si="6"/>
        <v>201.5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13"/>
      <c r="AE25" s="113"/>
      <c r="AF25" s="113"/>
      <c r="AG25" s="104"/>
      <c r="AH25" s="104"/>
      <c r="AI25" s="104"/>
      <c r="AJ25" s="104"/>
      <c r="AK25" s="104"/>
      <c r="AL25" s="104"/>
      <c r="AM25" s="104"/>
      <c r="AN25" s="104"/>
    </row>
    <row r="26" spans="1:40" s="11" customFormat="1" ht="12.75">
      <c r="A26" s="3">
        <v>22</v>
      </c>
      <c r="B26" s="38" t="s">
        <v>19</v>
      </c>
      <c r="C26" s="23">
        <v>47</v>
      </c>
      <c r="D26" s="3">
        <v>150</v>
      </c>
      <c r="E26" s="4">
        <f t="shared" si="0"/>
        <v>197</v>
      </c>
      <c r="F26" s="3">
        <v>126</v>
      </c>
      <c r="G26" s="4">
        <f t="shared" si="1"/>
        <v>173</v>
      </c>
      <c r="H26" s="3">
        <v>156</v>
      </c>
      <c r="I26" s="4">
        <f t="shared" si="2"/>
        <v>203</v>
      </c>
      <c r="J26" s="3">
        <v>181</v>
      </c>
      <c r="K26" s="4">
        <f t="shared" si="3"/>
        <v>228</v>
      </c>
      <c r="L26" s="3"/>
      <c r="M26" s="4"/>
      <c r="N26" s="3"/>
      <c r="O26" s="2"/>
      <c r="P26" s="13">
        <f t="shared" si="7"/>
        <v>613</v>
      </c>
      <c r="Q26" s="16">
        <f t="shared" si="4"/>
        <v>801</v>
      </c>
      <c r="R26" s="24">
        <f t="shared" si="5"/>
        <v>153.25</v>
      </c>
      <c r="S26" s="24">
        <f t="shared" si="6"/>
        <v>200.25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13"/>
      <c r="AE26" s="113"/>
      <c r="AF26" s="113"/>
      <c r="AG26" s="104"/>
      <c r="AH26" s="104"/>
      <c r="AI26" s="104"/>
      <c r="AJ26" s="104"/>
      <c r="AK26" s="104"/>
      <c r="AL26" s="104"/>
      <c r="AM26" s="104"/>
      <c r="AN26" s="104"/>
    </row>
    <row r="27" spans="1:40" s="11" customFormat="1" ht="12.75">
      <c r="A27" s="3">
        <v>23</v>
      </c>
      <c r="B27" s="25" t="s">
        <v>32</v>
      </c>
      <c r="C27" s="23">
        <v>41</v>
      </c>
      <c r="D27" s="3">
        <v>149</v>
      </c>
      <c r="E27" s="4">
        <f t="shared" si="0"/>
        <v>190</v>
      </c>
      <c r="F27" s="3">
        <v>167</v>
      </c>
      <c r="G27" s="4">
        <f t="shared" si="1"/>
        <v>208</v>
      </c>
      <c r="H27" s="3">
        <v>182</v>
      </c>
      <c r="I27" s="4">
        <f t="shared" si="2"/>
        <v>223</v>
      </c>
      <c r="J27" s="3">
        <v>139</v>
      </c>
      <c r="K27" s="4">
        <f t="shared" si="3"/>
        <v>180</v>
      </c>
      <c r="L27" s="3"/>
      <c r="M27" s="4"/>
      <c r="N27" s="3"/>
      <c r="O27" s="2"/>
      <c r="P27" s="13">
        <f t="shared" si="7"/>
        <v>637</v>
      </c>
      <c r="Q27" s="16">
        <f t="shared" si="4"/>
        <v>801</v>
      </c>
      <c r="R27" s="24">
        <f t="shared" si="5"/>
        <v>159.25</v>
      </c>
      <c r="S27" s="24">
        <f t="shared" si="6"/>
        <v>200.25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13"/>
      <c r="AE27" s="113"/>
      <c r="AF27" s="113"/>
      <c r="AG27" s="104"/>
      <c r="AH27" s="104"/>
      <c r="AI27" s="104"/>
      <c r="AJ27" s="104"/>
      <c r="AK27" s="104"/>
      <c r="AL27" s="104"/>
      <c r="AM27" s="104"/>
      <c r="AN27" s="104"/>
    </row>
    <row r="28" spans="1:40" s="11" customFormat="1" ht="12.75">
      <c r="A28" s="3">
        <v>24</v>
      </c>
      <c r="B28" s="25" t="s">
        <v>6</v>
      </c>
      <c r="C28" s="23">
        <v>39</v>
      </c>
      <c r="D28" s="3">
        <v>149</v>
      </c>
      <c r="E28" s="4">
        <f t="shared" si="0"/>
        <v>188</v>
      </c>
      <c r="F28" s="3">
        <v>169</v>
      </c>
      <c r="G28" s="4">
        <f t="shared" si="1"/>
        <v>208</v>
      </c>
      <c r="H28" s="3">
        <v>175</v>
      </c>
      <c r="I28" s="4">
        <f t="shared" si="2"/>
        <v>214</v>
      </c>
      <c r="J28" s="3">
        <v>141</v>
      </c>
      <c r="K28" s="4">
        <f t="shared" si="3"/>
        <v>180</v>
      </c>
      <c r="L28" s="3"/>
      <c r="M28" s="4"/>
      <c r="N28" s="3"/>
      <c r="O28" s="2"/>
      <c r="P28" s="13">
        <f t="shared" si="7"/>
        <v>634</v>
      </c>
      <c r="Q28" s="16">
        <f t="shared" si="4"/>
        <v>790</v>
      </c>
      <c r="R28" s="24">
        <f t="shared" si="5"/>
        <v>158.5</v>
      </c>
      <c r="S28" s="24">
        <f t="shared" si="6"/>
        <v>197.5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13"/>
      <c r="AE28" s="113"/>
      <c r="AF28" s="113"/>
      <c r="AG28" s="104"/>
      <c r="AH28" s="104"/>
      <c r="AI28" s="104"/>
      <c r="AJ28" s="104"/>
      <c r="AK28" s="104"/>
      <c r="AL28" s="104"/>
      <c r="AM28" s="104"/>
      <c r="AN28" s="104"/>
    </row>
    <row r="29" spans="1:40" s="11" customFormat="1" ht="12.75">
      <c r="A29" s="3">
        <v>25</v>
      </c>
      <c r="B29" s="25" t="s">
        <v>42</v>
      </c>
      <c r="C29" s="23">
        <v>32</v>
      </c>
      <c r="D29" s="3">
        <v>182</v>
      </c>
      <c r="E29" s="4">
        <f t="shared" si="0"/>
        <v>214</v>
      </c>
      <c r="F29" s="3">
        <v>162</v>
      </c>
      <c r="G29" s="4">
        <f t="shared" si="1"/>
        <v>194</v>
      </c>
      <c r="H29" s="3">
        <v>158</v>
      </c>
      <c r="I29" s="4">
        <f t="shared" si="2"/>
        <v>190</v>
      </c>
      <c r="J29" s="3">
        <v>147</v>
      </c>
      <c r="K29" s="4">
        <f t="shared" si="3"/>
        <v>179</v>
      </c>
      <c r="L29" s="3"/>
      <c r="M29" s="4"/>
      <c r="N29" s="3"/>
      <c r="O29" s="2"/>
      <c r="P29" s="13">
        <f t="shared" si="7"/>
        <v>649</v>
      </c>
      <c r="Q29" s="16">
        <f t="shared" si="4"/>
        <v>777</v>
      </c>
      <c r="R29" s="24">
        <f t="shared" si="5"/>
        <v>162.25</v>
      </c>
      <c r="S29" s="24">
        <f t="shared" si="6"/>
        <v>194.25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13"/>
      <c r="AE29" s="113"/>
      <c r="AF29" s="113"/>
      <c r="AG29" s="104"/>
      <c r="AH29" s="104"/>
      <c r="AI29" s="104"/>
      <c r="AJ29" s="104"/>
      <c r="AK29" s="104"/>
      <c r="AL29" s="104"/>
      <c r="AM29" s="104"/>
      <c r="AN29" s="104"/>
    </row>
    <row r="30" spans="1:40" s="11" customFormat="1" ht="12.75">
      <c r="A30" s="3">
        <v>26</v>
      </c>
      <c r="B30" s="25" t="s">
        <v>46</v>
      </c>
      <c r="C30" s="23">
        <v>58</v>
      </c>
      <c r="D30" s="3">
        <v>139</v>
      </c>
      <c r="E30" s="4">
        <f t="shared" si="0"/>
        <v>197</v>
      </c>
      <c r="F30" s="3">
        <v>171</v>
      </c>
      <c r="G30" s="4">
        <f t="shared" si="1"/>
        <v>229</v>
      </c>
      <c r="H30" s="3">
        <v>129</v>
      </c>
      <c r="I30" s="4">
        <f t="shared" si="2"/>
        <v>187</v>
      </c>
      <c r="J30" s="3">
        <v>106</v>
      </c>
      <c r="K30" s="4">
        <f t="shared" si="3"/>
        <v>164</v>
      </c>
      <c r="L30" s="3"/>
      <c r="M30" s="4"/>
      <c r="N30" s="3"/>
      <c r="O30" s="2"/>
      <c r="P30" s="13">
        <f>D30+F30+H30+J30+L30+N30</f>
        <v>545</v>
      </c>
      <c r="Q30" s="16">
        <f t="shared" si="4"/>
        <v>777</v>
      </c>
      <c r="R30" s="24">
        <f t="shared" si="5"/>
        <v>136.25</v>
      </c>
      <c r="S30" s="24">
        <f t="shared" si="6"/>
        <v>194.25</v>
      </c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13"/>
      <c r="AE30" s="113"/>
      <c r="AF30" s="113"/>
      <c r="AG30" s="104"/>
      <c r="AH30" s="104"/>
      <c r="AI30" s="104"/>
      <c r="AJ30" s="104"/>
      <c r="AK30" s="104"/>
      <c r="AL30" s="104"/>
      <c r="AM30" s="104"/>
      <c r="AN30" s="104"/>
    </row>
    <row r="31" spans="1:40" s="11" customFormat="1" ht="12.75">
      <c r="A31" s="7">
        <f aca="true" t="shared" si="8" ref="A31:A44">A30+1</f>
        <v>27</v>
      </c>
      <c r="B31" s="28" t="s">
        <v>45</v>
      </c>
      <c r="C31" s="29">
        <v>42</v>
      </c>
      <c r="D31" s="7">
        <v>181</v>
      </c>
      <c r="E31" s="8">
        <f t="shared" si="0"/>
        <v>223</v>
      </c>
      <c r="F31" s="7">
        <v>125</v>
      </c>
      <c r="G31" s="8">
        <f t="shared" si="1"/>
        <v>167</v>
      </c>
      <c r="H31" s="7">
        <v>169</v>
      </c>
      <c r="I31" s="8">
        <f t="shared" si="2"/>
        <v>211</v>
      </c>
      <c r="J31" s="7">
        <v>133</v>
      </c>
      <c r="K31" s="8">
        <f t="shared" si="3"/>
        <v>175</v>
      </c>
      <c r="L31" s="7"/>
      <c r="M31" s="8"/>
      <c r="N31" s="7"/>
      <c r="O31" s="9"/>
      <c r="P31" s="13">
        <f t="shared" si="7"/>
        <v>608</v>
      </c>
      <c r="Q31" s="16">
        <f t="shared" si="4"/>
        <v>776</v>
      </c>
      <c r="R31" s="24">
        <f t="shared" si="6"/>
        <v>152</v>
      </c>
      <c r="S31" s="24">
        <f t="shared" si="6"/>
        <v>194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13"/>
      <c r="AE31" s="113"/>
      <c r="AF31" s="113"/>
      <c r="AG31" s="104"/>
      <c r="AH31" s="104"/>
      <c r="AI31" s="104"/>
      <c r="AJ31" s="104"/>
      <c r="AK31" s="104"/>
      <c r="AL31" s="104"/>
      <c r="AM31" s="104"/>
      <c r="AN31" s="104"/>
    </row>
    <row r="32" spans="1:40" s="11" customFormat="1" ht="12.75">
      <c r="A32" s="7">
        <f t="shared" si="8"/>
        <v>28</v>
      </c>
      <c r="B32" s="28" t="s">
        <v>35</v>
      </c>
      <c r="C32" s="29">
        <v>55</v>
      </c>
      <c r="D32" s="7">
        <v>122</v>
      </c>
      <c r="E32" s="8">
        <f t="shared" si="0"/>
        <v>177</v>
      </c>
      <c r="F32" s="7">
        <v>166</v>
      </c>
      <c r="G32" s="8">
        <f t="shared" si="1"/>
        <v>221</v>
      </c>
      <c r="H32" s="7">
        <v>130</v>
      </c>
      <c r="I32" s="8">
        <f t="shared" si="2"/>
        <v>185</v>
      </c>
      <c r="J32" s="7">
        <v>136</v>
      </c>
      <c r="K32" s="8">
        <f t="shared" si="3"/>
        <v>191</v>
      </c>
      <c r="L32" s="7"/>
      <c r="M32" s="8"/>
      <c r="N32" s="7"/>
      <c r="O32" s="9"/>
      <c r="P32" s="13">
        <f t="shared" si="7"/>
        <v>554</v>
      </c>
      <c r="Q32" s="16">
        <f t="shared" si="4"/>
        <v>774</v>
      </c>
      <c r="R32" s="24">
        <f t="shared" si="6"/>
        <v>138.5</v>
      </c>
      <c r="S32" s="24">
        <f t="shared" si="6"/>
        <v>193.5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13"/>
      <c r="AE32" s="113"/>
      <c r="AF32" s="113"/>
      <c r="AG32" s="104"/>
      <c r="AH32" s="104"/>
      <c r="AI32" s="104"/>
      <c r="AJ32" s="104"/>
      <c r="AK32" s="104"/>
      <c r="AL32" s="104"/>
      <c r="AM32" s="104"/>
      <c r="AN32" s="104"/>
    </row>
    <row r="33" spans="1:40" s="11" customFormat="1" ht="12.75">
      <c r="A33" s="7">
        <f t="shared" si="8"/>
        <v>29</v>
      </c>
      <c r="B33" s="28" t="s">
        <v>25</v>
      </c>
      <c r="C33" s="29">
        <v>48</v>
      </c>
      <c r="D33" s="7">
        <v>113</v>
      </c>
      <c r="E33" s="8">
        <f t="shared" si="0"/>
        <v>161</v>
      </c>
      <c r="F33" s="7">
        <v>189</v>
      </c>
      <c r="G33" s="8">
        <f t="shared" si="1"/>
        <v>237</v>
      </c>
      <c r="H33" s="7">
        <v>121</v>
      </c>
      <c r="I33" s="8">
        <f t="shared" si="2"/>
        <v>169</v>
      </c>
      <c r="J33" s="7">
        <v>157</v>
      </c>
      <c r="K33" s="8">
        <f t="shared" si="3"/>
        <v>205</v>
      </c>
      <c r="L33" s="7"/>
      <c r="M33" s="8"/>
      <c r="N33" s="7"/>
      <c r="O33" s="9"/>
      <c r="P33" s="13">
        <f t="shared" si="7"/>
        <v>580</v>
      </c>
      <c r="Q33" s="16">
        <f t="shared" si="4"/>
        <v>772</v>
      </c>
      <c r="R33" s="24">
        <f t="shared" si="6"/>
        <v>145</v>
      </c>
      <c r="S33" s="24">
        <f t="shared" si="6"/>
        <v>193</v>
      </c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13"/>
      <c r="AE33" s="113"/>
      <c r="AF33" s="113"/>
      <c r="AG33" s="104"/>
      <c r="AH33" s="104"/>
      <c r="AI33" s="104"/>
      <c r="AJ33" s="104"/>
      <c r="AK33" s="104"/>
      <c r="AL33" s="104"/>
      <c r="AM33" s="104"/>
      <c r="AN33" s="104"/>
    </row>
    <row r="34" spans="1:40" s="11" customFormat="1" ht="12.75">
      <c r="A34" s="7">
        <f t="shared" si="8"/>
        <v>30</v>
      </c>
      <c r="B34" s="28" t="s">
        <v>23</v>
      </c>
      <c r="C34" s="41">
        <v>74</v>
      </c>
      <c r="D34" s="7">
        <v>108</v>
      </c>
      <c r="E34" s="8">
        <f t="shared" si="0"/>
        <v>182</v>
      </c>
      <c r="F34" s="7">
        <v>113</v>
      </c>
      <c r="G34" s="8">
        <f t="shared" si="1"/>
        <v>187</v>
      </c>
      <c r="H34" s="7">
        <v>107</v>
      </c>
      <c r="I34" s="8">
        <f t="shared" si="2"/>
        <v>181</v>
      </c>
      <c r="J34" s="7">
        <v>146</v>
      </c>
      <c r="K34" s="8">
        <f t="shared" si="3"/>
        <v>220</v>
      </c>
      <c r="L34" s="7"/>
      <c r="M34" s="8"/>
      <c r="N34" s="7"/>
      <c r="O34" s="9"/>
      <c r="P34" s="13">
        <f t="shared" si="7"/>
        <v>474</v>
      </c>
      <c r="Q34" s="16">
        <f t="shared" si="4"/>
        <v>770</v>
      </c>
      <c r="R34" s="24">
        <f t="shared" si="6"/>
        <v>118.5</v>
      </c>
      <c r="S34" s="24">
        <f t="shared" si="6"/>
        <v>192.5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13"/>
      <c r="AE34" s="113"/>
      <c r="AF34" s="113"/>
      <c r="AG34" s="104"/>
      <c r="AH34" s="104"/>
      <c r="AI34" s="104"/>
      <c r="AJ34" s="104"/>
      <c r="AK34" s="104"/>
      <c r="AL34" s="104"/>
      <c r="AM34" s="104"/>
      <c r="AN34" s="104"/>
    </row>
    <row r="35" spans="1:40" s="11" customFormat="1" ht="12.75">
      <c r="A35" s="7">
        <f t="shared" si="8"/>
        <v>31</v>
      </c>
      <c r="B35" s="28" t="s">
        <v>24</v>
      </c>
      <c r="C35" s="29">
        <v>57</v>
      </c>
      <c r="D35" s="7">
        <v>123</v>
      </c>
      <c r="E35" s="8">
        <f t="shared" si="0"/>
        <v>180</v>
      </c>
      <c r="F35" s="7">
        <v>128</v>
      </c>
      <c r="G35" s="8">
        <f t="shared" si="1"/>
        <v>185</v>
      </c>
      <c r="H35" s="7">
        <v>166</v>
      </c>
      <c r="I35" s="8">
        <f t="shared" si="2"/>
        <v>223</v>
      </c>
      <c r="J35" s="7">
        <v>123</v>
      </c>
      <c r="K35" s="8">
        <f t="shared" si="3"/>
        <v>180</v>
      </c>
      <c r="L35" s="7"/>
      <c r="M35" s="8"/>
      <c r="N35" s="7"/>
      <c r="O35" s="9"/>
      <c r="P35" s="13">
        <f t="shared" si="7"/>
        <v>540</v>
      </c>
      <c r="Q35" s="16">
        <f t="shared" si="4"/>
        <v>768</v>
      </c>
      <c r="R35" s="24">
        <f t="shared" si="6"/>
        <v>135</v>
      </c>
      <c r="S35" s="24">
        <f t="shared" si="6"/>
        <v>192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13"/>
      <c r="AE35" s="113"/>
      <c r="AF35" s="113"/>
      <c r="AG35" s="104"/>
      <c r="AH35" s="104"/>
      <c r="AI35" s="104"/>
      <c r="AJ35" s="104"/>
      <c r="AK35" s="104"/>
      <c r="AL35" s="104"/>
      <c r="AM35" s="104"/>
      <c r="AN35" s="104"/>
    </row>
    <row r="36" spans="1:40" s="11" customFormat="1" ht="12.75">
      <c r="A36" s="7">
        <f t="shared" si="8"/>
        <v>32</v>
      </c>
      <c r="B36" s="28" t="s">
        <v>16</v>
      </c>
      <c r="C36" s="29">
        <v>53</v>
      </c>
      <c r="D36" s="7">
        <v>143</v>
      </c>
      <c r="E36" s="8">
        <f t="shared" si="0"/>
        <v>196</v>
      </c>
      <c r="F36" s="7">
        <v>128</v>
      </c>
      <c r="G36" s="8">
        <f t="shared" si="1"/>
        <v>181</v>
      </c>
      <c r="H36" s="7">
        <v>141</v>
      </c>
      <c r="I36" s="8">
        <f t="shared" si="2"/>
        <v>194</v>
      </c>
      <c r="J36" s="7">
        <v>135</v>
      </c>
      <c r="K36" s="8">
        <f t="shared" si="3"/>
        <v>188</v>
      </c>
      <c r="L36" s="7"/>
      <c r="M36" s="8"/>
      <c r="N36" s="7"/>
      <c r="O36" s="9"/>
      <c r="P36" s="13">
        <f t="shared" si="7"/>
        <v>547</v>
      </c>
      <c r="Q36" s="16">
        <f t="shared" si="4"/>
        <v>759</v>
      </c>
      <c r="R36" s="24">
        <f t="shared" si="6"/>
        <v>136.75</v>
      </c>
      <c r="S36" s="24">
        <f t="shared" si="6"/>
        <v>189.75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13"/>
      <c r="AE36" s="113"/>
      <c r="AF36" s="113"/>
      <c r="AG36" s="104"/>
      <c r="AH36" s="104"/>
      <c r="AI36" s="104"/>
      <c r="AJ36" s="104"/>
      <c r="AK36" s="104"/>
      <c r="AL36" s="104"/>
      <c r="AM36" s="104"/>
      <c r="AN36" s="104"/>
    </row>
    <row r="37" spans="1:40" s="11" customFormat="1" ht="12.75">
      <c r="A37" s="7">
        <f t="shared" si="8"/>
        <v>33</v>
      </c>
      <c r="B37" s="28" t="s">
        <v>33</v>
      </c>
      <c r="C37" s="29">
        <v>68</v>
      </c>
      <c r="D37" s="7">
        <v>119</v>
      </c>
      <c r="E37" s="8">
        <f t="shared" si="0"/>
        <v>187</v>
      </c>
      <c r="F37" s="7">
        <v>124</v>
      </c>
      <c r="G37" s="8">
        <f t="shared" si="1"/>
        <v>192</v>
      </c>
      <c r="H37" s="7">
        <v>126</v>
      </c>
      <c r="I37" s="8">
        <f t="shared" si="2"/>
        <v>194</v>
      </c>
      <c r="J37" s="7">
        <v>115</v>
      </c>
      <c r="K37" s="8">
        <f t="shared" si="3"/>
        <v>183</v>
      </c>
      <c r="L37" s="7"/>
      <c r="M37" s="8"/>
      <c r="N37" s="7"/>
      <c r="O37" s="9"/>
      <c r="P37" s="13">
        <f t="shared" si="7"/>
        <v>484</v>
      </c>
      <c r="Q37" s="16">
        <f t="shared" si="4"/>
        <v>756</v>
      </c>
      <c r="R37" s="24">
        <f t="shared" si="6"/>
        <v>121</v>
      </c>
      <c r="S37" s="24">
        <f t="shared" si="6"/>
        <v>189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3"/>
      <c r="AE37" s="113"/>
      <c r="AF37" s="113"/>
      <c r="AG37" s="104"/>
      <c r="AH37" s="104"/>
      <c r="AI37" s="104"/>
      <c r="AJ37" s="104"/>
      <c r="AK37" s="104"/>
      <c r="AL37" s="104"/>
      <c r="AM37" s="104"/>
      <c r="AN37" s="104"/>
    </row>
    <row r="38" spans="1:40" s="11" customFormat="1" ht="12.75">
      <c r="A38" s="7">
        <f t="shared" si="8"/>
        <v>34</v>
      </c>
      <c r="B38" s="28" t="s">
        <v>44</v>
      </c>
      <c r="C38" s="29">
        <v>60</v>
      </c>
      <c r="D38" s="7">
        <v>125</v>
      </c>
      <c r="E38" s="8">
        <f t="shared" si="0"/>
        <v>185</v>
      </c>
      <c r="F38" s="7">
        <v>126</v>
      </c>
      <c r="G38" s="8">
        <f t="shared" si="1"/>
        <v>186</v>
      </c>
      <c r="H38" s="7">
        <v>136</v>
      </c>
      <c r="I38" s="8">
        <f t="shared" si="2"/>
        <v>196</v>
      </c>
      <c r="J38" s="7">
        <v>127</v>
      </c>
      <c r="K38" s="8">
        <f t="shared" si="3"/>
        <v>187</v>
      </c>
      <c r="L38" s="7"/>
      <c r="M38" s="8"/>
      <c r="N38" s="7"/>
      <c r="O38" s="9"/>
      <c r="P38" s="13">
        <f t="shared" si="7"/>
        <v>514</v>
      </c>
      <c r="Q38" s="16">
        <f t="shared" si="4"/>
        <v>754</v>
      </c>
      <c r="R38" s="24">
        <f t="shared" si="6"/>
        <v>128.5</v>
      </c>
      <c r="S38" s="24">
        <f t="shared" si="6"/>
        <v>188.5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13"/>
      <c r="AE38" s="113"/>
      <c r="AF38" s="113"/>
      <c r="AG38" s="104"/>
      <c r="AH38" s="104"/>
      <c r="AI38" s="104"/>
      <c r="AJ38" s="104"/>
      <c r="AK38" s="104"/>
      <c r="AL38" s="104"/>
      <c r="AM38" s="104"/>
      <c r="AN38" s="104"/>
    </row>
    <row r="39" spans="1:40" s="11" customFormat="1" ht="12.75">
      <c r="A39" s="7">
        <f t="shared" si="8"/>
        <v>35</v>
      </c>
      <c r="B39" s="28" t="s">
        <v>20</v>
      </c>
      <c r="C39" s="29">
        <v>61</v>
      </c>
      <c r="D39" s="7">
        <v>134</v>
      </c>
      <c r="E39" s="8">
        <f t="shared" si="0"/>
        <v>195</v>
      </c>
      <c r="F39" s="7">
        <v>123</v>
      </c>
      <c r="G39" s="8">
        <f t="shared" si="1"/>
        <v>184</v>
      </c>
      <c r="H39" s="7">
        <v>114</v>
      </c>
      <c r="I39" s="8">
        <f t="shared" si="2"/>
        <v>175</v>
      </c>
      <c r="J39" s="7">
        <v>118</v>
      </c>
      <c r="K39" s="8">
        <f t="shared" si="3"/>
        <v>179</v>
      </c>
      <c r="L39" s="7"/>
      <c r="M39" s="8"/>
      <c r="N39" s="7"/>
      <c r="O39" s="9"/>
      <c r="P39" s="13">
        <f t="shared" si="7"/>
        <v>489</v>
      </c>
      <c r="Q39" s="16">
        <f t="shared" si="4"/>
        <v>733</v>
      </c>
      <c r="R39" s="24">
        <f t="shared" si="6"/>
        <v>122.25</v>
      </c>
      <c r="S39" s="24">
        <f t="shared" si="6"/>
        <v>183.25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13"/>
      <c r="AE39" s="113"/>
      <c r="AF39" s="113"/>
      <c r="AG39" s="104"/>
      <c r="AH39" s="104"/>
      <c r="AI39" s="104"/>
      <c r="AJ39" s="104"/>
      <c r="AK39" s="104"/>
      <c r="AL39" s="104"/>
      <c r="AM39" s="104"/>
      <c r="AN39" s="104"/>
    </row>
    <row r="40" spans="1:40" s="11" customFormat="1" ht="12.75">
      <c r="A40" s="7">
        <f t="shared" si="8"/>
        <v>36</v>
      </c>
      <c r="B40" s="28" t="s">
        <v>14</v>
      </c>
      <c r="C40" s="29">
        <v>58</v>
      </c>
      <c r="D40" s="7">
        <v>95</v>
      </c>
      <c r="E40" s="8">
        <f t="shared" si="0"/>
        <v>153</v>
      </c>
      <c r="F40" s="7">
        <v>118</v>
      </c>
      <c r="G40" s="8">
        <f t="shared" si="1"/>
        <v>176</v>
      </c>
      <c r="H40" s="7">
        <v>151</v>
      </c>
      <c r="I40" s="8">
        <f t="shared" si="2"/>
        <v>209</v>
      </c>
      <c r="J40" s="7">
        <v>135</v>
      </c>
      <c r="K40" s="8">
        <f t="shared" si="3"/>
        <v>193</v>
      </c>
      <c r="L40" s="7"/>
      <c r="M40" s="8"/>
      <c r="N40" s="7"/>
      <c r="O40" s="9"/>
      <c r="P40" s="13">
        <f t="shared" si="7"/>
        <v>499</v>
      </c>
      <c r="Q40" s="16">
        <f t="shared" si="4"/>
        <v>731</v>
      </c>
      <c r="R40" s="24">
        <f t="shared" si="6"/>
        <v>124.75</v>
      </c>
      <c r="S40" s="24">
        <f t="shared" si="6"/>
        <v>182.75</v>
      </c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13"/>
      <c r="AE40" s="113"/>
      <c r="AF40" s="113"/>
      <c r="AG40" s="104"/>
      <c r="AH40" s="104"/>
      <c r="AI40" s="104"/>
      <c r="AJ40" s="104"/>
      <c r="AK40" s="104"/>
      <c r="AL40" s="104"/>
      <c r="AM40" s="104"/>
      <c r="AN40" s="104"/>
    </row>
    <row r="41" spans="1:40" s="11" customFormat="1" ht="12.75">
      <c r="A41" s="7">
        <f t="shared" si="8"/>
        <v>37</v>
      </c>
      <c r="B41" s="28" t="s">
        <v>41</v>
      </c>
      <c r="C41" s="29">
        <v>67</v>
      </c>
      <c r="D41" s="7">
        <v>72</v>
      </c>
      <c r="E41" s="8">
        <f t="shared" si="0"/>
        <v>139</v>
      </c>
      <c r="F41" s="7">
        <v>111</v>
      </c>
      <c r="G41" s="8">
        <f t="shared" si="1"/>
        <v>178</v>
      </c>
      <c r="H41" s="7">
        <v>115</v>
      </c>
      <c r="I41" s="8">
        <f t="shared" si="2"/>
        <v>182</v>
      </c>
      <c r="J41" s="7">
        <v>138</v>
      </c>
      <c r="K41" s="8">
        <f t="shared" si="3"/>
        <v>205</v>
      </c>
      <c r="L41" s="7"/>
      <c r="M41" s="8"/>
      <c r="N41" s="7"/>
      <c r="O41" s="9"/>
      <c r="P41" s="13">
        <f t="shared" si="7"/>
        <v>436</v>
      </c>
      <c r="Q41" s="16">
        <f t="shared" si="4"/>
        <v>704</v>
      </c>
      <c r="R41" s="24">
        <f t="shared" si="6"/>
        <v>109</v>
      </c>
      <c r="S41" s="24">
        <f t="shared" si="6"/>
        <v>176</v>
      </c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3"/>
      <c r="AE41" s="113"/>
      <c r="AF41" s="113"/>
      <c r="AG41" s="104"/>
      <c r="AH41" s="104"/>
      <c r="AI41" s="104"/>
      <c r="AJ41" s="104"/>
      <c r="AK41" s="104"/>
      <c r="AL41" s="104"/>
      <c r="AM41" s="104"/>
      <c r="AN41" s="104"/>
    </row>
    <row r="42" spans="1:40" s="11" customFormat="1" ht="12.75">
      <c r="A42" s="7">
        <f t="shared" si="8"/>
        <v>38</v>
      </c>
      <c r="B42" s="28" t="s">
        <v>30</v>
      </c>
      <c r="C42" s="29">
        <v>58</v>
      </c>
      <c r="D42" s="7">
        <v>74</v>
      </c>
      <c r="E42" s="8">
        <f t="shared" si="0"/>
        <v>132</v>
      </c>
      <c r="F42" s="7">
        <v>120</v>
      </c>
      <c r="G42" s="8">
        <f t="shared" si="1"/>
        <v>178</v>
      </c>
      <c r="H42" s="7">
        <v>128</v>
      </c>
      <c r="I42" s="8">
        <f t="shared" si="2"/>
        <v>186</v>
      </c>
      <c r="J42" s="7">
        <v>132</v>
      </c>
      <c r="K42" s="8">
        <f t="shared" si="3"/>
        <v>190</v>
      </c>
      <c r="L42" s="7"/>
      <c r="M42" s="8"/>
      <c r="N42" s="7"/>
      <c r="O42" s="9"/>
      <c r="P42" s="13">
        <f t="shared" si="7"/>
        <v>454</v>
      </c>
      <c r="Q42" s="16">
        <f t="shared" si="4"/>
        <v>686</v>
      </c>
      <c r="R42" s="24">
        <f t="shared" si="6"/>
        <v>113.5</v>
      </c>
      <c r="S42" s="24">
        <f t="shared" si="6"/>
        <v>171.5</v>
      </c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13"/>
      <c r="AE42" s="113"/>
      <c r="AF42" s="113"/>
      <c r="AG42" s="104"/>
      <c r="AH42" s="104"/>
      <c r="AI42" s="104"/>
      <c r="AJ42" s="104"/>
      <c r="AK42" s="104"/>
      <c r="AL42" s="104"/>
      <c r="AM42" s="104"/>
      <c r="AN42" s="104"/>
    </row>
    <row r="43" spans="1:40" s="11" customFormat="1" ht="12.75">
      <c r="A43" s="7">
        <f t="shared" si="8"/>
        <v>39</v>
      </c>
      <c r="B43" s="9" t="s">
        <v>26</v>
      </c>
      <c r="C43" s="29">
        <v>64</v>
      </c>
      <c r="D43" s="7">
        <v>106</v>
      </c>
      <c r="E43" s="8">
        <f t="shared" si="0"/>
        <v>170</v>
      </c>
      <c r="F43" s="7">
        <v>111</v>
      </c>
      <c r="G43" s="8">
        <f t="shared" si="1"/>
        <v>175</v>
      </c>
      <c r="H43" s="7">
        <v>118</v>
      </c>
      <c r="I43" s="8">
        <f t="shared" si="2"/>
        <v>182</v>
      </c>
      <c r="J43" s="7">
        <v>92</v>
      </c>
      <c r="K43" s="8">
        <f t="shared" si="3"/>
        <v>156</v>
      </c>
      <c r="L43" s="7"/>
      <c r="M43" s="8"/>
      <c r="N43" s="7"/>
      <c r="O43" s="9"/>
      <c r="P43" s="13">
        <f t="shared" si="7"/>
        <v>427</v>
      </c>
      <c r="Q43" s="16">
        <f t="shared" si="4"/>
        <v>683</v>
      </c>
      <c r="R43" s="24">
        <f t="shared" si="6"/>
        <v>106.75</v>
      </c>
      <c r="S43" s="24">
        <f t="shared" si="6"/>
        <v>170.75</v>
      </c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13"/>
      <c r="AE43" s="113"/>
      <c r="AF43" s="113"/>
      <c r="AG43" s="104"/>
      <c r="AH43" s="104"/>
      <c r="AI43" s="104"/>
      <c r="AJ43" s="104"/>
      <c r="AK43" s="104"/>
      <c r="AL43" s="104"/>
      <c r="AM43" s="104"/>
      <c r="AN43" s="104"/>
    </row>
    <row r="44" spans="1:40" s="11" customFormat="1" ht="13.5" thickBot="1">
      <c r="A44" s="40">
        <f t="shared" si="8"/>
        <v>40</v>
      </c>
      <c r="B44" s="30" t="s">
        <v>11</v>
      </c>
      <c r="C44" s="26">
        <v>60</v>
      </c>
      <c r="D44" s="5">
        <v>105</v>
      </c>
      <c r="E44" s="6">
        <f t="shared" si="0"/>
        <v>165</v>
      </c>
      <c r="F44" s="5">
        <v>141</v>
      </c>
      <c r="G44" s="6">
        <f t="shared" si="1"/>
        <v>201</v>
      </c>
      <c r="H44" s="5">
        <v>91</v>
      </c>
      <c r="I44" s="6">
        <f t="shared" si="2"/>
        <v>151</v>
      </c>
      <c r="J44" s="5">
        <v>97</v>
      </c>
      <c r="K44" s="6">
        <f t="shared" si="3"/>
        <v>157</v>
      </c>
      <c r="L44" s="5"/>
      <c r="M44" s="6"/>
      <c r="N44" s="5"/>
      <c r="O44" s="12"/>
      <c r="P44" s="5">
        <f t="shared" si="7"/>
        <v>434</v>
      </c>
      <c r="Q44" s="44">
        <f t="shared" si="4"/>
        <v>674</v>
      </c>
      <c r="R44" s="27">
        <f t="shared" si="6"/>
        <v>108.5</v>
      </c>
      <c r="S44" s="27">
        <f t="shared" si="6"/>
        <v>168.5</v>
      </c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13"/>
      <c r="AE44" s="113"/>
      <c r="AF44" s="113"/>
      <c r="AG44" s="104"/>
      <c r="AH44" s="104"/>
      <c r="AI44" s="104"/>
      <c r="AJ44" s="104"/>
      <c r="AK44" s="104"/>
      <c r="AL44" s="104"/>
      <c r="AM44" s="104"/>
      <c r="AN44" s="104"/>
    </row>
    <row r="45" spans="2:40" ht="12.75">
      <c r="B45" s="112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</row>
    <row r="46" spans="2:40" ht="12.75">
      <c r="B46" s="112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</row>
    <row r="47" spans="2:40" ht="12.75">
      <c r="B47" s="112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4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</row>
    <row r="48" spans="2:40" ht="12.75">
      <c r="B48" s="112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4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</row>
    <row r="49" spans="2:40" ht="12.75">
      <c r="B49" s="112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</row>
    <row r="50" spans="2:40" ht="12.75">
      <c r="B50" s="112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4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2:40" ht="12.75">
      <c r="B51" s="112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4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2:40" ht="12.75">
      <c r="B52" s="112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2:40" ht="12.75">
      <c r="B53" s="112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4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2:40" ht="12.75">
      <c r="B54" s="112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2:40" ht="12.75">
      <c r="B55" s="112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4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2:40" ht="12.75">
      <c r="B56" s="112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4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2:40" ht="12.75">
      <c r="B57" s="112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4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spans="2:40" ht="12.75">
      <c r="B58" s="112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</row>
    <row r="59" spans="2:40" ht="12.75">
      <c r="B59" s="112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4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2:40" ht="12.75">
      <c r="B60" s="112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4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</row>
    <row r="61" spans="2:40" ht="12.75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4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2:40" ht="12.75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4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2:40" ht="12.75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4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2:40" ht="12.75"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4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spans="2:40" ht="12.75">
      <c r="B65" s="112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4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</row>
    <row r="66" spans="2:40" ht="12.75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4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</row>
    <row r="67" spans="2:40" ht="12.75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4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2:40" ht="12.75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4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</row>
    <row r="69" spans="2:40" ht="12.75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4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</row>
    <row r="70" spans="2:40" ht="12.75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4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2:40" ht="12.75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4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</row>
    <row r="72" spans="2:40" ht="12.75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4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</row>
    <row r="73" spans="2:40" ht="12.75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4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</row>
    <row r="74" spans="2:40" ht="12.75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4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</row>
    <row r="75" spans="2:40" ht="12.75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4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</row>
    <row r="76" spans="2:40" ht="12.75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4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</row>
    <row r="77" spans="2:40" ht="12.75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4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</row>
    <row r="78" spans="2:40" ht="12.75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4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</row>
    <row r="79" spans="2:40" ht="12.75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4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</row>
    <row r="80" spans="2:40" ht="12.75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4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</row>
    <row r="81" spans="2:40" ht="12.75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4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</row>
    <row r="82" spans="2:40" ht="12.75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4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</row>
    <row r="83" spans="2:40" ht="12.75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</row>
    <row r="84" spans="2:40" ht="12.75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4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</row>
    <row r="85" spans="2:40" ht="12.75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4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</row>
    <row r="86" spans="2:40" ht="12.75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4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</row>
    <row r="87" spans="2:40" ht="12.75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4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</row>
    <row r="88" spans="2:40" ht="12.75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4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</row>
    <row r="89" spans="2:40" ht="12.75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4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</row>
    <row r="90" spans="2:40" ht="12.75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4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</row>
    <row r="91" spans="2:40" ht="12.75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4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</row>
    <row r="92" spans="2:40" ht="12.75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4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</row>
    <row r="93" spans="2:40" ht="12.75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4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</row>
    <row r="94" spans="2:40" ht="12.75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4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</row>
    <row r="95" spans="2:40" ht="12.75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4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</row>
    <row r="96" spans="2:40" ht="12.75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4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</row>
    <row r="97" spans="2:40" ht="12.75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4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</row>
    <row r="98" spans="2:40" ht="12.75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4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</row>
    <row r="99" spans="2:40" ht="12.75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4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</row>
    <row r="100" spans="2:40" ht="12.75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4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</row>
    <row r="101" spans="2:40" ht="12.75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4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</row>
    <row r="102" spans="2:40" ht="12.75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4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</row>
    <row r="103" spans="2:40" ht="12.75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4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</row>
    <row r="104" spans="2:40" ht="12.75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4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</row>
    <row r="105" spans="2:40" ht="12.75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4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</row>
  </sheetData>
  <printOptions/>
  <pageMargins left="0.24" right="0.24" top="0.17" bottom="0.17" header="0.17" footer="0.17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1" sqref="B21"/>
    </sheetView>
  </sheetViews>
  <sheetFormatPr defaultColWidth="9.140625" defaultRowHeight="12.75"/>
  <cols>
    <col min="1" max="1" width="3.57421875" style="53" customWidth="1"/>
    <col min="2" max="2" width="16.140625" style="53" bestFit="1" customWidth="1"/>
    <col min="3" max="3" width="8.421875" style="53" bestFit="1" customWidth="1"/>
    <col min="4" max="40" width="5.57421875" style="54" customWidth="1"/>
    <col min="41" max="41" width="9.140625" style="54" customWidth="1"/>
    <col min="42" max="42" width="9.140625" style="79" customWidth="1"/>
    <col min="43" max="43" width="9.140625" style="80" customWidth="1"/>
    <col min="44" max="44" width="6.7109375" style="53" customWidth="1"/>
    <col min="45" max="46" width="9.140625" style="54" customWidth="1"/>
    <col min="47" max="16384" width="9.140625" style="53" customWidth="1"/>
  </cols>
  <sheetData>
    <row r="1" spans="1:120" ht="18.75">
      <c r="A1" s="105"/>
      <c r="B1" s="106" t="s">
        <v>7</v>
      </c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</row>
    <row r="2" spans="1:120" ht="18.75">
      <c r="A2" s="105"/>
      <c r="B2" s="107">
        <v>37613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</row>
    <row r="3" spans="1:120" ht="13.5" thickBot="1">
      <c r="A3" s="104"/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</row>
    <row r="4" spans="1:120" s="62" customFormat="1" ht="26.25" thickBot="1">
      <c r="A4" s="45"/>
      <c r="B4" s="46" t="s">
        <v>0</v>
      </c>
      <c r="C4" s="47" t="s">
        <v>21</v>
      </c>
      <c r="D4" s="59" t="s">
        <v>48</v>
      </c>
      <c r="E4" s="60">
        <v>1</v>
      </c>
      <c r="F4" s="60" t="s">
        <v>50</v>
      </c>
      <c r="G4" s="60" t="s">
        <v>49</v>
      </c>
      <c r="H4" s="60">
        <v>2</v>
      </c>
      <c r="I4" s="60" t="s">
        <v>51</v>
      </c>
      <c r="J4" s="60" t="s">
        <v>49</v>
      </c>
      <c r="K4" s="60">
        <v>3</v>
      </c>
      <c r="L4" s="60" t="s">
        <v>52</v>
      </c>
      <c r="M4" s="60" t="s">
        <v>49</v>
      </c>
      <c r="N4" s="60">
        <v>4</v>
      </c>
      <c r="O4" s="60" t="s">
        <v>53</v>
      </c>
      <c r="P4" s="60" t="s">
        <v>49</v>
      </c>
      <c r="Q4" s="60">
        <v>5</v>
      </c>
      <c r="R4" s="60" t="s">
        <v>54</v>
      </c>
      <c r="S4" s="60" t="s">
        <v>49</v>
      </c>
      <c r="T4" s="60">
        <v>6</v>
      </c>
      <c r="U4" s="60" t="s">
        <v>55</v>
      </c>
      <c r="V4" s="60" t="s">
        <v>49</v>
      </c>
      <c r="W4" s="61">
        <v>7</v>
      </c>
      <c r="X4" s="87" t="s">
        <v>57</v>
      </c>
      <c r="Y4" s="60" t="s">
        <v>49</v>
      </c>
      <c r="Z4" s="60">
        <v>8</v>
      </c>
      <c r="AA4" s="60" t="s">
        <v>58</v>
      </c>
      <c r="AB4" s="60" t="s">
        <v>49</v>
      </c>
      <c r="AC4" s="60">
        <v>9</v>
      </c>
      <c r="AD4" s="60" t="s">
        <v>59</v>
      </c>
      <c r="AE4" s="60" t="s">
        <v>49</v>
      </c>
      <c r="AF4" s="60">
        <v>10</v>
      </c>
      <c r="AG4" s="60" t="s">
        <v>60</v>
      </c>
      <c r="AH4" s="60" t="s">
        <v>49</v>
      </c>
      <c r="AI4" s="60">
        <v>11</v>
      </c>
      <c r="AJ4" s="60" t="s">
        <v>61</v>
      </c>
      <c r="AK4" s="60" t="s">
        <v>49</v>
      </c>
      <c r="AL4" s="61">
        <v>12</v>
      </c>
      <c r="AM4" s="87" t="s">
        <v>62</v>
      </c>
      <c r="AN4" s="60" t="s">
        <v>49</v>
      </c>
      <c r="AO4" s="60" t="s">
        <v>1</v>
      </c>
      <c r="AP4" s="81" t="s">
        <v>3</v>
      </c>
      <c r="AQ4" s="97" t="s">
        <v>56</v>
      </c>
      <c r="AR4" s="100" t="s">
        <v>63</v>
      </c>
      <c r="AS4" s="60" t="s">
        <v>2</v>
      </c>
      <c r="AT4" s="101" t="s">
        <v>64</v>
      </c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</row>
    <row r="5" spans="1:120" ht="12.75">
      <c r="A5" s="3">
        <v>1</v>
      </c>
      <c r="B5" s="32" t="s">
        <v>18</v>
      </c>
      <c r="C5" s="94">
        <f>Eelvoor!C16</f>
        <v>69</v>
      </c>
      <c r="D5" s="57">
        <f>Eelvoor!Q16</f>
        <v>884</v>
      </c>
      <c r="E5" s="72">
        <v>192</v>
      </c>
      <c r="F5" s="72">
        <f>69+E5</f>
        <v>261</v>
      </c>
      <c r="G5" s="72">
        <v>30</v>
      </c>
      <c r="H5" s="64">
        <v>169</v>
      </c>
      <c r="I5" s="64">
        <f>69+H5</f>
        <v>238</v>
      </c>
      <c r="J5" s="64"/>
      <c r="K5" s="83">
        <v>182</v>
      </c>
      <c r="L5" s="83">
        <f>69+K5</f>
        <v>251</v>
      </c>
      <c r="M5" s="83">
        <v>30</v>
      </c>
      <c r="N5" s="85">
        <v>164</v>
      </c>
      <c r="O5" s="85">
        <f>69+N5</f>
        <v>233</v>
      </c>
      <c r="P5" s="85"/>
      <c r="Q5" s="85">
        <v>156</v>
      </c>
      <c r="R5" s="85">
        <f>69+Q5</f>
        <v>225</v>
      </c>
      <c r="S5" s="85">
        <v>30</v>
      </c>
      <c r="T5" s="85">
        <v>190</v>
      </c>
      <c r="U5" s="85">
        <f>69+T5</f>
        <v>259</v>
      </c>
      <c r="V5" s="85">
        <v>30</v>
      </c>
      <c r="W5" s="85">
        <v>179</v>
      </c>
      <c r="X5" s="85">
        <f>69+W5</f>
        <v>248</v>
      </c>
      <c r="Y5" s="85">
        <v>30</v>
      </c>
      <c r="Z5" s="85">
        <v>136</v>
      </c>
      <c r="AA5" s="85">
        <f>69+Z5</f>
        <v>205</v>
      </c>
      <c r="AB5" s="85"/>
      <c r="AC5" s="85">
        <v>131</v>
      </c>
      <c r="AD5" s="85">
        <f>69+AC5</f>
        <v>200</v>
      </c>
      <c r="AE5" s="85"/>
      <c r="AF5" s="71">
        <v>153</v>
      </c>
      <c r="AG5" s="71">
        <f>69+AF5</f>
        <v>222</v>
      </c>
      <c r="AH5" s="71">
        <v>30</v>
      </c>
      <c r="AI5" s="85">
        <v>144</v>
      </c>
      <c r="AJ5" s="85">
        <f>69+AI5</f>
        <v>213</v>
      </c>
      <c r="AK5" s="85"/>
      <c r="AL5" s="71">
        <v>123</v>
      </c>
      <c r="AM5" s="71">
        <f>69+AL5</f>
        <v>192</v>
      </c>
      <c r="AN5" s="71">
        <v>30</v>
      </c>
      <c r="AO5" s="55">
        <f>D5+F5+I5+L5+O5+R5+U5+G5+J5+M5+P5+S5+V5+X5+Y5+AA5+AB5+AD5+AE5+AG5+AH5+AJ5+AK5+AM5+AN5</f>
        <v>3841</v>
      </c>
      <c r="AP5" s="82">
        <f>AVERAGE(E5,H5,K5,N5,Q5,T5,W5,Z5,AC5,AF5,AI5,AL5)</f>
        <v>159.91666666666666</v>
      </c>
      <c r="AQ5" s="98">
        <f aca="true" t="shared" si="0" ref="AQ5:AQ16">AP5+C5</f>
        <v>228.91666666666666</v>
      </c>
      <c r="AR5" s="56">
        <f>-3841+AO5</f>
        <v>0</v>
      </c>
      <c r="AS5" s="102">
        <f>(E5+H5+K5+N5+Q5+T5+W5+Z5+AC5+AF5+AI5+AL5+Eelvoor!P16)</f>
        <v>2527</v>
      </c>
      <c r="AT5" s="102">
        <f>AS5/16</f>
        <v>157.9375</v>
      </c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</row>
    <row r="6" spans="1:120" ht="12.75">
      <c r="A6" s="3">
        <v>2</v>
      </c>
      <c r="B6" s="25" t="s">
        <v>4</v>
      </c>
      <c r="C6" s="58">
        <f>Eelvoor!C9</f>
        <v>41</v>
      </c>
      <c r="D6" s="57">
        <f>Eelvoor!Q9</f>
        <v>908</v>
      </c>
      <c r="E6" s="65">
        <v>157</v>
      </c>
      <c r="F6" s="65">
        <f>41+E6</f>
        <v>198</v>
      </c>
      <c r="G6" s="65">
        <v>30</v>
      </c>
      <c r="H6" s="78">
        <v>215</v>
      </c>
      <c r="I6" s="78">
        <f>41+H6</f>
        <v>256</v>
      </c>
      <c r="J6" s="65">
        <v>30</v>
      </c>
      <c r="K6" s="65">
        <v>163</v>
      </c>
      <c r="L6" s="65">
        <f>41+K6</f>
        <v>204</v>
      </c>
      <c r="M6" s="65"/>
      <c r="N6" s="65">
        <v>178</v>
      </c>
      <c r="O6" s="65">
        <f>41+N6</f>
        <v>219</v>
      </c>
      <c r="P6" s="65"/>
      <c r="Q6" s="65">
        <v>168</v>
      </c>
      <c r="R6" s="65">
        <f>41+Q6</f>
        <v>209</v>
      </c>
      <c r="S6" s="65">
        <v>30</v>
      </c>
      <c r="T6" s="78">
        <v>208</v>
      </c>
      <c r="U6" s="78">
        <f>41+T6</f>
        <v>249</v>
      </c>
      <c r="V6" s="65"/>
      <c r="W6" s="65">
        <v>193</v>
      </c>
      <c r="X6" s="65">
        <f>41+W6</f>
        <v>234</v>
      </c>
      <c r="Y6" s="65"/>
      <c r="Z6" s="65">
        <v>173</v>
      </c>
      <c r="AA6" s="65">
        <f>41+Z6</f>
        <v>214</v>
      </c>
      <c r="AB6" s="65">
        <v>30</v>
      </c>
      <c r="AC6" s="65">
        <v>197</v>
      </c>
      <c r="AD6" s="65">
        <f>41+AC6</f>
        <v>238</v>
      </c>
      <c r="AE6" s="65">
        <v>30</v>
      </c>
      <c r="AF6" s="65">
        <v>191</v>
      </c>
      <c r="AG6" s="65">
        <f>41+AF6</f>
        <v>232</v>
      </c>
      <c r="AH6" s="65">
        <v>30</v>
      </c>
      <c r="AI6" s="65">
        <v>158</v>
      </c>
      <c r="AJ6" s="65">
        <f>41+AI6</f>
        <v>199</v>
      </c>
      <c r="AK6" s="65"/>
      <c r="AL6" s="65">
        <v>182</v>
      </c>
      <c r="AM6" s="65">
        <f>41+AL6</f>
        <v>223</v>
      </c>
      <c r="AN6" s="65">
        <v>30</v>
      </c>
      <c r="AO6" s="63">
        <f aca="true" t="shared" si="1" ref="AO6:AO16">D6+F6+I6+L6+O6+R6+U6+G6+J6+M6+P6+S6+V6+X6+Y6+AA6+AB6+AD6+AE6+AG6+AH6+AJ6+AK6+AM6+AN6</f>
        <v>3793</v>
      </c>
      <c r="AP6" s="95">
        <f aca="true" t="shared" si="2" ref="AP6:AP16">AVERAGE(E6,H6,K6,N6,Q6,T6,W6,Z6,AC6,AF6,AI6,AL6)</f>
        <v>181.91666666666666</v>
      </c>
      <c r="AQ6" s="98">
        <f t="shared" si="0"/>
        <v>222.91666666666666</v>
      </c>
      <c r="AR6" s="56">
        <f aca="true" t="shared" si="3" ref="AR6:AR16">-3841+AO6</f>
        <v>-48</v>
      </c>
      <c r="AS6" s="103">
        <f>(E6+H6+K6+N6+Q6+T6+W6+Z6+AC6+AF6+AI6+AL6+Eelvoor!P9)</f>
        <v>2927</v>
      </c>
      <c r="AT6" s="103">
        <f aca="true" t="shared" si="4" ref="AT6:AT16">AS6/16</f>
        <v>182.9375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</row>
    <row r="7" spans="1:120" ht="12.75">
      <c r="A7" s="3">
        <v>3</v>
      </c>
      <c r="B7" s="25" t="s">
        <v>17</v>
      </c>
      <c r="C7" s="58">
        <f>Eelvoor!C11</f>
        <v>60</v>
      </c>
      <c r="D7" s="57">
        <f>Eelvoor!Q11</f>
        <v>901</v>
      </c>
      <c r="E7" s="69">
        <v>145</v>
      </c>
      <c r="F7" s="69">
        <f>60+E7</f>
        <v>205</v>
      </c>
      <c r="G7" s="69">
        <v>30</v>
      </c>
      <c r="H7" s="39">
        <v>148</v>
      </c>
      <c r="I7" s="39">
        <f>60+H7</f>
        <v>208</v>
      </c>
      <c r="J7" s="39">
        <v>30</v>
      </c>
      <c r="K7" s="39">
        <v>186</v>
      </c>
      <c r="L7" s="39">
        <f>60+K7</f>
        <v>246</v>
      </c>
      <c r="M7" s="63">
        <v>30</v>
      </c>
      <c r="N7" s="66">
        <v>155</v>
      </c>
      <c r="O7" s="66">
        <f>60+N7</f>
        <v>215</v>
      </c>
      <c r="P7" s="66">
        <v>30</v>
      </c>
      <c r="Q7" s="39">
        <v>154</v>
      </c>
      <c r="R7" s="39">
        <f>60+Q7</f>
        <v>214</v>
      </c>
      <c r="S7" s="39">
        <v>30</v>
      </c>
      <c r="T7" s="65">
        <v>190</v>
      </c>
      <c r="U7" s="65">
        <f>60+T7</f>
        <v>250</v>
      </c>
      <c r="V7" s="65">
        <v>30</v>
      </c>
      <c r="W7" s="39">
        <v>174</v>
      </c>
      <c r="X7" s="39">
        <f>60+W7</f>
        <v>234</v>
      </c>
      <c r="Y7" s="39"/>
      <c r="Z7" s="86">
        <v>167</v>
      </c>
      <c r="AA7" s="86">
        <f>60+Z7</f>
        <v>227</v>
      </c>
      <c r="AB7" s="86">
        <v>30</v>
      </c>
      <c r="AC7" s="39">
        <v>136</v>
      </c>
      <c r="AD7" s="39">
        <f>60+AC7</f>
        <v>196</v>
      </c>
      <c r="AE7" s="39"/>
      <c r="AF7" s="70">
        <v>147</v>
      </c>
      <c r="AG7" s="70">
        <f>60+AF7</f>
        <v>207</v>
      </c>
      <c r="AH7" s="70"/>
      <c r="AI7" s="39">
        <v>173</v>
      </c>
      <c r="AJ7" s="39">
        <f>60+AI7</f>
        <v>233</v>
      </c>
      <c r="AK7" s="39">
        <v>30</v>
      </c>
      <c r="AL7" s="65">
        <v>153</v>
      </c>
      <c r="AM7" s="65">
        <f>60+AL7</f>
        <v>213</v>
      </c>
      <c r="AN7" s="65"/>
      <c r="AO7" s="63">
        <f t="shared" si="1"/>
        <v>3789</v>
      </c>
      <c r="AP7" s="95">
        <f t="shared" si="2"/>
        <v>160.66666666666666</v>
      </c>
      <c r="AQ7" s="98">
        <f t="shared" si="0"/>
        <v>220.66666666666666</v>
      </c>
      <c r="AR7" s="56">
        <f t="shared" si="3"/>
        <v>-52</v>
      </c>
      <c r="AS7" s="103">
        <f>(E7+H7+K7+N7+Q7+T7+W7+Z7+AC7+AF7+AI7+AL7+Eelvoor!P11)</f>
        <v>2589</v>
      </c>
      <c r="AT7" s="103">
        <f t="shared" si="4"/>
        <v>161.8125</v>
      </c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3">
        <v>4</v>
      </c>
      <c r="B8" s="25" t="s">
        <v>39</v>
      </c>
      <c r="C8" s="58">
        <f>Eelvoor!C15</f>
        <v>51</v>
      </c>
      <c r="D8" s="57">
        <f>Eelvoor!Q15</f>
        <v>889</v>
      </c>
      <c r="E8" s="69">
        <v>149</v>
      </c>
      <c r="F8" s="69">
        <f>51+E8</f>
        <v>200</v>
      </c>
      <c r="G8" s="69"/>
      <c r="H8" s="69">
        <v>183</v>
      </c>
      <c r="I8" s="69">
        <f>51+H8</f>
        <v>234</v>
      </c>
      <c r="J8" s="69">
        <v>30</v>
      </c>
      <c r="K8" s="65">
        <v>160</v>
      </c>
      <c r="L8" s="65">
        <f>51+K8</f>
        <v>211</v>
      </c>
      <c r="M8" s="65">
        <v>30</v>
      </c>
      <c r="N8" s="69">
        <v>201</v>
      </c>
      <c r="O8" s="69">
        <f>51+N8</f>
        <v>252</v>
      </c>
      <c r="P8" s="69">
        <v>30</v>
      </c>
      <c r="Q8" s="69">
        <v>164</v>
      </c>
      <c r="R8" s="69">
        <f>51+Q8</f>
        <v>215</v>
      </c>
      <c r="S8" s="69">
        <v>15</v>
      </c>
      <c r="T8" s="91">
        <v>223</v>
      </c>
      <c r="U8" s="91">
        <f>51+T8</f>
        <v>274</v>
      </c>
      <c r="V8" s="69">
        <v>30</v>
      </c>
      <c r="W8" s="69">
        <v>178</v>
      </c>
      <c r="X8" s="69">
        <f>51+W8</f>
        <v>229</v>
      </c>
      <c r="Y8" s="69">
        <v>30</v>
      </c>
      <c r="Z8" s="70">
        <v>165</v>
      </c>
      <c r="AA8" s="70">
        <f>51+Z8</f>
        <v>216</v>
      </c>
      <c r="AB8" s="70">
        <v>30</v>
      </c>
      <c r="AC8" s="69">
        <v>173</v>
      </c>
      <c r="AD8" s="69">
        <f>51+AC8</f>
        <v>224</v>
      </c>
      <c r="AE8" s="69">
        <v>30</v>
      </c>
      <c r="AF8" s="69">
        <v>160</v>
      </c>
      <c r="AG8" s="69">
        <f>51+AF8</f>
        <v>211</v>
      </c>
      <c r="AH8" s="69"/>
      <c r="AI8" s="69">
        <v>167</v>
      </c>
      <c r="AJ8" s="69">
        <f>51+AI8</f>
        <v>218</v>
      </c>
      <c r="AK8" s="69"/>
      <c r="AL8" s="69">
        <v>136</v>
      </c>
      <c r="AM8" s="69">
        <f>51+AL8</f>
        <v>187</v>
      </c>
      <c r="AN8" s="69"/>
      <c r="AO8" s="63">
        <f>D8+F8+I8+L8+O8+R8+U8+G8+J8+M8+P8+S8+V8+X8+Y8+AA8+AB8+AD8+AE8+AG8+AH8+AJ8+AK8+AM8+AN8</f>
        <v>3785</v>
      </c>
      <c r="AP8" s="95">
        <f>AVERAGE(E8,H8,K8,N8,Q8,T8,W8,Z8,AC8,AF8,AI8,AL8)</f>
        <v>171.58333333333334</v>
      </c>
      <c r="AQ8" s="98">
        <f t="shared" si="0"/>
        <v>222.58333333333334</v>
      </c>
      <c r="AR8" s="56">
        <f t="shared" si="3"/>
        <v>-56</v>
      </c>
      <c r="AS8" s="103">
        <f>(E8+H8+K8+N8+Q8+T8+W8+Z8+AC8+AF8+AI8+AL8+Eelvoor!P15)</f>
        <v>2744</v>
      </c>
      <c r="AT8" s="103">
        <f t="shared" si="4"/>
        <v>171.5</v>
      </c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3">
        <v>5</v>
      </c>
      <c r="B9" s="25" t="s">
        <v>31</v>
      </c>
      <c r="C9" s="58">
        <f>Eelvoor!C10</f>
        <v>61</v>
      </c>
      <c r="D9" s="57">
        <f>Eelvoor!Q10</f>
        <v>903</v>
      </c>
      <c r="E9" s="67">
        <v>118</v>
      </c>
      <c r="F9" s="67">
        <f>61+E9</f>
        <v>179</v>
      </c>
      <c r="G9" s="67"/>
      <c r="H9" s="67">
        <v>148</v>
      </c>
      <c r="I9" s="67">
        <f>61+H9</f>
        <v>209</v>
      </c>
      <c r="J9" s="67"/>
      <c r="K9" s="67">
        <v>159</v>
      </c>
      <c r="L9" s="67">
        <f>61+K9</f>
        <v>220</v>
      </c>
      <c r="M9" s="67">
        <v>30</v>
      </c>
      <c r="N9" s="65">
        <v>164</v>
      </c>
      <c r="O9" s="65">
        <f>61+N9</f>
        <v>225</v>
      </c>
      <c r="P9" s="65">
        <v>30</v>
      </c>
      <c r="Q9" s="69">
        <v>154</v>
      </c>
      <c r="R9" s="69">
        <f>61+Q9</f>
        <v>215</v>
      </c>
      <c r="S9" s="69">
        <v>15</v>
      </c>
      <c r="T9" s="70">
        <v>154</v>
      </c>
      <c r="U9" s="70">
        <f>61+T9</f>
        <v>215</v>
      </c>
      <c r="V9" s="70"/>
      <c r="W9" s="68">
        <v>148</v>
      </c>
      <c r="X9" s="68">
        <f>61+W9</f>
        <v>209</v>
      </c>
      <c r="Y9" s="68">
        <v>30</v>
      </c>
      <c r="Z9" s="39">
        <v>134</v>
      </c>
      <c r="AA9" s="39">
        <f>61+Z9</f>
        <v>195</v>
      </c>
      <c r="AB9" s="39">
        <v>30</v>
      </c>
      <c r="AC9" s="39">
        <v>166</v>
      </c>
      <c r="AD9" s="39">
        <f>61+AC9</f>
        <v>227</v>
      </c>
      <c r="AE9" s="39">
        <v>30</v>
      </c>
      <c r="AF9" s="68">
        <v>199</v>
      </c>
      <c r="AG9" s="68">
        <f>61+AF9</f>
        <v>260</v>
      </c>
      <c r="AH9" s="68">
        <v>30</v>
      </c>
      <c r="AI9" s="86">
        <v>172</v>
      </c>
      <c r="AJ9" s="86">
        <f>61+AI9</f>
        <v>233</v>
      </c>
      <c r="AK9" s="86">
        <v>30</v>
      </c>
      <c r="AL9" s="68">
        <v>167</v>
      </c>
      <c r="AM9" s="68">
        <f>61+AL9</f>
        <v>228</v>
      </c>
      <c r="AN9" s="68">
        <v>30</v>
      </c>
      <c r="AO9" s="63">
        <f t="shared" si="1"/>
        <v>3773</v>
      </c>
      <c r="AP9" s="95">
        <f t="shared" si="2"/>
        <v>156.91666666666666</v>
      </c>
      <c r="AQ9" s="98">
        <f t="shared" si="0"/>
        <v>217.91666666666666</v>
      </c>
      <c r="AR9" s="56">
        <f t="shared" si="3"/>
        <v>-68</v>
      </c>
      <c r="AS9" s="103">
        <f>(E9+H9+K9+N9+Q9+T9+W9+Z9+AC9+AF9+AI9+AL9+Eelvoor!P10)</f>
        <v>2542</v>
      </c>
      <c r="AT9" s="103">
        <f t="shared" si="4"/>
        <v>158.875</v>
      </c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3">
        <v>6</v>
      </c>
      <c r="B10" s="25" t="s">
        <v>36</v>
      </c>
      <c r="C10" s="58">
        <f>Eelvoor!C6</f>
        <v>35</v>
      </c>
      <c r="D10" s="57">
        <f>Eelvoor!Q6</f>
        <v>927</v>
      </c>
      <c r="E10" s="66">
        <v>193</v>
      </c>
      <c r="F10" s="66">
        <f>35+E10</f>
        <v>228</v>
      </c>
      <c r="G10" s="66">
        <v>30</v>
      </c>
      <c r="H10" s="66">
        <v>144</v>
      </c>
      <c r="I10" s="66">
        <f>35+H10</f>
        <v>179</v>
      </c>
      <c r="J10" s="66"/>
      <c r="K10" s="66">
        <v>170</v>
      </c>
      <c r="L10" s="66">
        <f>35+K10</f>
        <v>205</v>
      </c>
      <c r="M10" s="66"/>
      <c r="N10" s="66">
        <v>156</v>
      </c>
      <c r="O10" s="66">
        <f>35+N10</f>
        <v>191</v>
      </c>
      <c r="P10" s="66"/>
      <c r="Q10" s="77">
        <v>211</v>
      </c>
      <c r="R10" s="77">
        <f>35+Q10</f>
        <v>246</v>
      </c>
      <c r="S10" s="70"/>
      <c r="T10" s="66">
        <v>184</v>
      </c>
      <c r="U10" s="66">
        <f>35+T10</f>
        <v>219</v>
      </c>
      <c r="V10" s="66">
        <v>30</v>
      </c>
      <c r="W10" s="78">
        <v>206</v>
      </c>
      <c r="X10" s="78">
        <f>35+W10</f>
        <v>241</v>
      </c>
      <c r="Y10" s="65">
        <v>30</v>
      </c>
      <c r="Z10" s="66">
        <v>189</v>
      </c>
      <c r="AA10" s="66">
        <f>35+Z10</f>
        <v>224</v>
      </c>
      <c r="AB10" s="66">
        <v>30</v>
      </c>
      <c r="AC10" s="90">
        <v>204</v>
      </c>
      <c r="AD10" s="90">
        <f>35+AC10</f>
        <v>239</v>
      </c>
      <c r="AE10" s="66">
        <v>30</v>
      </c>
      <c r="AF10" s="66">
        <v>141</v>
      </c>
      <c r="AG10" s="66">
        <f>35+AF10</f>
        <v>176</v>
      </c>
      <c r="AH10" s="66"/>
      <c r="AI10" s="69">
        <v>185</v>
      </c>
      <c r="AJ10" s="69">
        <f>35+AI10</f>
        <v>220</v>
      </c>
      <c r="AK10" s="69">
        <v>30</v>
      </c>
      <c r="AL10" s="68">
        <v>133</v>
      </c>
      <c r="AM10" s="68">
        <f>35+AL10</f>
        <v>168</v>
      </c>
      <c r="AN10" s="68"/>
      <c r="AO10" s="63">
        <f t="shared" si="1"/>
        <v>3643</v>
      </c>
      <c r="AP10" s="95">
        <f t="shared" si="2"/>
        <v>176.33333333333334</v>
      </c>
      <c r="AQ10" s="98">
        <f t="shared" si="0"/>
        <v>211.33333333333334</v>
      </c>
      <c r="AR10" s="56">
        <f t="shared" si="3"/>
        <v>-198</v>
      </c>
      <c r="AS10" s="103">
        <f>(E10+H10+K10+N10+Q10+T10+W10+Z10+AC10+AF10+AI10+AL10+Eelvoor!P6)</f>
        <v>2903</v>
      </c>
      <c r="AT10" s="103">
        <f t="shared" si="4"/>
        <v>181.4375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3">
        <v>7</v>
      </c>
      <c r="B11" s="25" t="s">
        <v>29</v>
      </c>
      <c r="C11" s="58">
        <f>Eelvoor!C14</f>
        <v>36</v>
      </c>
      <c r="D11" s="57">
        <f>Eelvoor!Q14</f>
        <v>892</v>
      </c>
      <c r="E11" s="70">
        <v>181</v>
      </c>
      <c r="F11" s="70">
        <f>36+E11</f>
        <v>217</v>
      </c>
      <c r="G11" s="70"/>
      <c r="H11" s="77">
        <v>214</v>
      </c>
      <c r="I11" s="77">
        <f>36+H11</f>
        <v>250</v>
      </c>
      <c r="J11" s="70"/>
      <c r="K11" s="70">
        <v>165</v>
      </c>
      <c r="L11" s="70">
        <f>36+K11</f>
        <v>201</v>
      </c>
      <c r="M11" s="70">
        <v>30</v>
      </c>
      <c r="N11" s="70">
        <v>169</v>
      </c>
      <c r="O11" s="70">
        <f>36+N11</f>
        <v>205</v>
      </c>
      <c r="P11" s="70"/>
      <c r="Q11" s="77">
        <v>215</v>
      </c>
      <c r="R11" s="77">
        <f>36+Q11</f>
        <v>251</v>
      </c>
      <c r="S11" s="70">
        <v>30</v>
      </c>
      <c r="T11" s="77">
        <v>214</v>
      </c>
      <c r="U11" s="77">
        <f>36+T11</f>
        <v>250</v>
      </c>
      <c r="V11" s="70">
        <v>30</v>
      </c>
      <c r="W11" s="70">
        <v>178</v>
      </c>
      <c r="X11" s="70">
        <f>36+W11</f>
        <v>214</v>
      </c>
      <c r="Y11" s="70"/>
      <c r="Z11" s="70">
        <v>179</v>
      </c>
      <c r="AA11" s="70">
        <f>36+Z11</f>
        <v>215</v>
      </c>
      <c r="AB11" s="70"/>
      <c r="AC11" s="65">
        <v>170</v>
      </c>
      <c r="AD11" s="65">
        <f>36+AC11</f>
        <v>206</v>
      </c>
      <c r="AE11" s="65"/>
      <c r="AF11" s="70">
        <v>183</v>
      </c>
      <c r="AG11" s="70">
        <f>36+AF11</f>
        <v>219</v>
      </c>
      <c r="AH11" s="70">
        <v>30</v>
      </c>
      <c r="AI11" s="70">
        <v>159</v>
      </c>
      <c r="AJ11" s="70">
        <f>36+AI11</f>
        <v>195</v>
      </c>
      <c r="AK11" s="70"/>
      <c r="AL11" s="70">
        <v>166</v>
      </c>
      <c r="AM11" s="70">
        <f>36+AL11</f>
        <v>202</v>
      </c>
      <c r="AN11" s="70"/>
      <c r="AO11" s="63">
        <f t="shared" si="1"/>
        <v>3637</v>
      </c>
      <c r="AP11" s="95">
        <f t="shared" si="2"/>
        <v>182.75</v>
      </c>
      <c r="AQ11" s="98">
        <f t="shared" si="0"/>
        <v>218.75</v>
      </c>
      <c r="AR11" s="56">
        <f t="shared" si="3"/>
        <v>-204</v>
      </c>
      <c r="AS11" s="103">
        <f>(E11+H11+K11+N11+Q11+T11+W11+Z11+AC11+AF11+AI11+AL11+Eelvoor!P14)</f>
        <v>2941</v>
      </c>
      <c r="AT11" s="103">
        <f t="shared" si="4"/>
        <v>183.8125</v>
      </c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3">
        <v>8</v>
      </c>
      <c r="B12" s="2" t="s">
        <v>9</v>
      </c>
      <c r="C12" s="58">
        <f>Eelvoor!C8</f>
        <v>42</v>
      </c>
      <c r="D12" s="57">
        <f>Eelvoor!Q8</f>
        <v>909</v>
      </c>
      <c r="E12" s="66">
        <v>170</v>
      </c>
      <c r="F12" s="66">
        <f>42+E12</f>
        <v>212</v>
      </c>
      <c r="G12" s="66"/>
      <c r="H12" s="67">
        <v>169</v>
      </c>
      <c r="I12" s="67">
        <f>42+H12</f>
        <v>211</v>
      </c>
      <c r="J12" s="67">
        <v>30</v>
      </c>
      <c r="K12" s="70">
        <v>155</v>
      </c>
      <c r="L12" s="70">
        <f>42+K12</f>
        <v>197</v>
      </c>
      <c r="M12" s="70"/>
      <c r="N12" s="39">
        <v>152</v>
      </c>
      <c r="O12" s="39">
        <f>42+N12</f>
        <v>194</v>
      </c>
      <c r="P12" s="39"/>
      <c r="Q12" s="90">
        <v>202</v>
      </c>
      <c r="R12" s="90">
        <f>42+Q12</f>
        <v>244</v>
      </c>
      <c r="S12" s="66">
        <v>30</v>
      </c>
      <c r="T12" s="86">
        <v>194</v>
      </c>
      <c r="U12" s="86">
        <f>42+T12</f>
        <v>236</v>
      </c>
      <c r="V12" s="86"/>
      <c r="W12" s="69">
        <v>146</v>
      </c>
      <c r="X12" s="69">
        <f>42+W12</f>
        <v>188</v>
      </c>
      <c r="Y12" s="69"/>
      <c r="Z12" s="69">
        <v>161</v>
      </c>
      <c r="AA12" s="69">
        <f>42+Z12</f>
        <v>203</v>
      </c>
      <c r="AB12" s="69">
        <v>30</v>
      </c>
      <c r="AC12" s="70">
        <v>164</v>
      </c>
      <c r="AD12" s="70">
        <f>42+AC12</f>
        <v>206</v>
      </c>
      <c r="AE12" s="70">
        <v>30</v>
      </c>
      <c r="AF12" s="65">
        <v>165</v>
      </c>
      <c r="AG12" s="65">
        <f>42+AF12</f>
        <v>207</v>
      </c>
      <c r="AH12" s="65"/>
      <c r="AI12" s="63">
        <v>180</v>
      </c>
      <c r="AJ12" s="39">
        <f>42+AI12</f>
        <v>222</v>
      </c>
      <c r="AK12" s="63"/>
      <c r="AL12" s="39">
        <v>200</v>
      </c>
      <c r="AM12" s="39">
        <f>42+AL12</f>
        <v>242</v>
      </c>
      <c r="AN12" s="39">
        <v>30</v>
      </c>
      <c r="AO12" s="63">
        <f t="shared" si="1"/>
        <v>3621</v>
      </c>
      <c r="AP12" s="95">
        <f t="shared" si="2"/>
        <v>171.5</v>
      </c>
      <c r="AQ12" s="98">
        <f t="shared" si="0"/>
        <v>213.5</v>
      </c>
      <c r="AR12" s="56">
        <f t="shared" si="3"/>
        <v>-220</v>
      </c>
      <c r="AS12" s="103">
        <f>(E12+H12+K12+N12+Q12+T12+W12+Z12+AC12+AF12+AI12+AL12+Eelvoor!P8)</f>
        <v>2799</v>
      </c>
      <c r="AT12" s="103">
        <f t="shared" si="4"/>
        <v>174.9375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3">
        <v>9</v>
      </c>
      <c r="B13" s="2" t="s">
        <v>28</v>
      </c>
      <c r="C13" s="58">
        <f>Eelvoor!C12</f>
        <v>46</v>
      </c>
      <c r="D13" s="57">
        <f>Eelvoor!Q12</f>
        <v>899</v>
      </c>
      <c r="E13" s="67">
        <v>162</v>
      </c>
      <c r="F13" s="67">
        <f>46+E13</f>
        <v>208</v>
      </c>
      <c r="G13" s="67">
        <v>30</v>
      </c>
      <c r="H13" s="66">
        <v>177</v>
      </c>
      <c r="I13" s="66">
        <f>46+H13</f>
        <v>223</v>
      </c>
      <c r="J13" s="66">
        <v>30</v>
      </c>
      <c r="K13" s="69">
        <v>138</v>
      </c>
      <c r="L13" s="69">
        <f>46+K13</f>
        <v>184</v>
      </c>
      <c r="M13" s="69"/>
      <c r="N13" s="70">
        <v>198</v>
      </c>
      <c r="O13" s="70">
        <f>46+N13</f>
        <v>244</v>
      </c>
      <c r="P13" s="70">
        <v>30</v>
      </c>
      <c r="Q13" s="86">
        <v>158</v>
      </c>
      <c r="R13" s="86">
        <f>46+Q13</f>
        <v>204</v>
      </c>
      <c r="S13" s="86"/>
      <c r="T13" s="69">
        <v>171</v>
      </c>
      <c r="U13" s="69">
        <f>46+T13</f>
        <v>217</v>
      </c>
      <c r="V13" s="69"/>
      <c r="W13" s="39">
        <v>197</v>
      </c>
      <c r="X13" s="39">
        <f>46+W13</f>
        <v>243</v>
      </c>
      <c r="Y13" s="39">
        <v>30</v>
      </c>
      <c r="Z13" s="65">
        <v>148</v>
      </c>
      <c r="AA13" s="65">
        <f>46+Z13</f>
        <v>194</v>
      </c>
      <c r="AB13" s="65"/>
      <c r="AC13" s="70">
        <v>133</v>
      </c>
      <c r="AD13" s="70">
        <f>46+AC13</f>
        <v>179</v>
      </c>
      <c r="AE13" s="70"/>
      <c r="AF13" s="86">
        <v>163</v>
      </c>
      <c r="AG13" s="86">
        <f>46+AF13</f>
        <v>209</v>
      </c>
      <c r="AH13" s="86">
        <v>30</v>
      </c>
      <c r="AI13" s="68">
        <v>157</v>
      </c>
      <c r="AJ13" s="68">
        <f>46+AI13</f>
        <v>203</v>
      </c>
      <c r="AK13" s="68"/>
      <c r="AL13" s="70">
        <v>175</v>
      </c>
      <c r="AM13" s="70">
        <f>46+AL13</f>
        <v>221</v>
      </c>
      <c r="AN13" s="70">
        <v>30</v>
      </c>
      <c r="AO13" s="63">
        <f t="shared" si="1"/>
        <v>3608</v>
      </c>
      <c r="AP13" s="95">
        <f t="shared" si="2"/>
        <v>164.75</v>
      </c>
      <c r="AQ13" s="98">
        <f t="shared" si="0"/>
        <v>210.75</v>
      </c>
      <c r="AR13" s="56">
        <f t="shared" si="3"/>
        <v>-233</v>
      </c>
      <c r="AS13" s="103">
        <f>(E13+H13+K13+N13+Q13+T13+W13+Z13+AC13+AF13+AI13+AL13+Eelvoor!P12)</f>
        <v>2692</v>
      </c>
      <c r="AT13" s="103">
        <f t="shared" si="4"/>
        <v>168.25</v>
      </c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4" spans="1:120" ht="12.75">
      <c r="A14" s="3">
        <v>10</v>
      </c>
      <c r="B14" s="25" t="s">
        <v>37</v>
      </c>
      <c r="C14" s="58">
        <f>Eelvoor!C13</f>
        <v>71</v>
      </c>
      <c r="D14" s="57">
        <f>Eelvoor!Q13</f>
        <v>896</v>
      </c>
      <c r="E14" s="63">
        <v>155</v>
      </c>
      <c r="F14" s="63">
        <f>71+E14</f>
        <v>226</v>
      </c>
      <c r="G14" s="63">
        <v>30</v>
      </c>
      <c r="H14" s="69">
        <v>144</v>
      </c>
      <c r="I14" s="69">
        <f>71+H14</f>
        <v>215</v>
      </c>
      <c r="J14" s="69"/>
      <c r="K14" s="69">
        <v>126</v>
      </c>
      <c r="L14" s="69">
        <f>71+K14</f>
        <v>197</v>
      </c>
      <c r="M14" s="69">
        <v>30</v>
      </c>
      <c r="N14" s="39">
        <v>146</v>
      </c>
      <c r="O14" s="39">
        <f>71+N14</f>
        <v>217</v>
      </c>
      <c r="P14" s="39">
        <v>30</v>
      </c>
      <c r="Q14" s="39">
        <v>112</v>
      </c>
      <c r="R14" s="39">
        <f>71+Q14</f>
        <v>183</v>
      </c>
      <c r="S14" s="39"/>
      <c r="T14" s="66">
        <v>99</v>
      </c>
      <c r="U14" s="66">
        <f>71+T14</f>
        <v>170</v>
      </c>
      <c r="V14" s="66"/>
      <c r="W14" s="70">
        <v>152</v>
      </c>
      <c r="X14" s="70">
        <f>71+W14</f>
        <v>223</v>
      </c>
      <c r="Y14" s="70">
        <v>30</v>
      </c>
      <c r="Z14" s="39">
        <v>116</v>
      </c>
      <c r="AA14" s="39">
        <f>71+Z14</f>
        <v>187</v>
      </c>
      <c r="AB14" s="39"/>
      <c r="AC14" s="86">
        <v>130</v>
      </c>
      <c r="AD14" s="86">
        <f>71+AC14</f>
        <v>201</v>
      </c>
      <c r="AE14" s="86">
        <v>30</v>
      </c>
      <c r="AF14" s="39">
        <v>127</v>
      </c>
      <c r="AG14" s="39">
        <f>71+AF14</f>
        <v>198</v>
      </c>
      <c r="AH14" s="39">
        <v>30</v>
      </c>
      <c r="AI14" s="65">
        <v>147</v>
      </c>
      <c r="AJ14" s="65">
        <f>71+AI14</f>
        <v>218</v>
      </c>
      <c r="AK14" s="65">
        <v>30</v>
      </c>
      <c r="AL14" s="39">
        <v>148</v>
      </c>
      <c r="AM14" s="39">
        <f>71+AL14</f>
        <v>219</v>
      </c>
      <c r="AN14" s="39"/>
      <c r="AO14" s="63">
        <f t="shared" si="1"/>
        <v>3560</v>
      </c>
      <c r="AP14" s="95">
        <f t="shared" si="2"/>
        <v>133.5</v>
      </c>
      <c r="AQ14" s="98">
        <f t="shared" si="0"/>
        <v>204.5</v>
      </c>
      <c r="AR14" s="56">
        <f t="shared" si="3"/>
        <v>-281</v>
      </c>
      <c r="AS14" s="103">
        <f>(E14+H14+K14+N14+Q14+T14+W14+Z14+AC14+AF14+AI14+AL14+Eelvoor!P13)</f>
        <v>2214</v>
      </c>
      <c r="AT14" s="103">
        <f t="shared" si="4"/>
        <v>138.375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120" ht="12.75">
      <c r="A15" s="3">
        <v>11</v>
      </c>
      <c r="B15" s="25" t="s">
        <v>38</v>
      </c>
      <c r="C15" s="58">
        <f>Eelvoor!C5</f>
        <v>50</v>
      </c>
      <c r="D15" s="57">
        <f>Eelvoor!Q5</f>
        <v>948</v>
      </c>
      <c r="E15" s="65">
        <v>147</v>
      </c>
      <c r="F15" s="65">
        <f>50+E15</f>
        <v>197</v>
      </c>
      <c r="G15" s="65"/>
      <c r="H15" s="77">
        <v>204</v>
      </c>
      <c r="I15" s="77">
        <f>50+H15</f>
        <v>254</v>
      </c>
      <c r="J15" s="70">
        <v>30</v>
      </c>
      <c r="K15" s="39">
        <v>128</v>
      </c>
      <c r="L15" s="39">
        <f>50+K15</f>
        <v>178</v>
      </c>
      <c r="M15" s="39"/>
      <c r="N15" s="86">
        <v>192</v>
      </c>
      <c r="O15" s="86">
        <f>50+N15</f>
        <v>242</v>
      </c>
      <c r="P15" s="86">
        <v>30</v>
      </c>
      <c r="Q15" s="66">
        <v>155</v>
      </c>
      <c r="R15" s="66">
        <f>50+Q15</f>
        <v>205</v>
      </c>
      <c r="S15" s="66"/>
      <c r="T15" s="39">
        <v>151</v>
      </c>
      <c r="U15" s="39">
        <f>50+T15</f>
        <v>201</v>
      </c>
      <c r="V15" s="39"/>
      <c r="W15" s="68">
        <v>156</v>
      </c>
      <c r="X15" s="68">
        <f>50+W15</f>
        <v>206</v>
      </c>
      <c r="Y15" s="68"/>
      <c r="Z15" s="66">
        <v>138</v>
      </c>
      <c r="AA15" s="66">
        <f>50+Z15</f>
        <v>188</v>
      </c>
      <c r="AB15" s="66"/>
      <c r="AC15" s="69">
        <v>165</v>
      </c>
      <c r="AD15" s="69">
        <f>50+AC15</f>
        <v>215</v>
      </c>
      <c r="AE15" s="69"/>
      <c r="AF15" s="39">
        <v>145</v>
      </c>
      <c r="AG15" s="39">
        <f>50+AF15</f>
        <v>195</v>
      </c>
      <c r="AH15" s="39"/>
      <c r="AI15" s="68">
        <v>168</v>
      </c>
      <c r="AJ15" s="68">
        <f>50+AI15</f>
        <v>218</v>
      </c>
      <c r="AK15" s="68">
        <v>30</v>
      </c>
      <c r="AL15" s="86">
        <v>154</v>
      </c>
      <c r="AM15" s="86">
        <f>50+AL15</f>
        <v>204</v>
      </c>
      <c r="AN15" s="86"/>
      <c r="AO15" s="63">
        <f t="shared" si="1"/>
        <v>3541</v>
      </c>
      <c r="AP15" s="95">
        <f t="shared" si="2"/>
        <v>158.58333333333334</v>
      </c>
      <c r="AQ15" s="98">
        <f t="shared" si="0"/>
        <v>208.58333333333334</v>
      </c>
      <c r="AR15" s="56">
        <f t="shared" si="3"/>
        <v>-300</v>
      </c>
      <c r="AS15" s="103">
        <f>(E15+H15+K15+N15+Q15+T15+W15+Z15+AC15+AF15+AI15+AL15+Eelvoor!P5)</f>
        <v>2651</v>
      </c>
      <c r="AT15" s="103">
        <f t="shared" si="4"/>
        <v>165.6875</v>
      </c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pans="1:120" ht="13.5" thickBot="1">
      <c r="A16" s="5">
        <v>12</v>
      </c>
      <c r="B16" s="43" t="s">
        <v>15</v>
      </c>
      <c r="C16" s="73">
        <f>Eelvoor!C7</f>
        <v>52</v>
      </c>
      <c r="D16" s="74">
        <f>Eelvoor!Q7</f>
        <v>912</v>
      </c>
      <c r="E16" s="76">
        <v>145</v>
      </c>
      <c r="F16" s="76">
        <f>52+E16</f>
        <v>197</v>
      </c>
      <c r="G16" s="76"/>
      <c r="H16" s="76">
        <v>103</v>
      </c>
      <c r="I16" s="76">
        <f>52+H16</f>
        <v>155</v>
      </c>
      <c r="J16" s="76"/>
      <c r="K16" s="75">
        <v>151</v>
      </c>
      <c r="L16" s="75">
        <f>52+K16</f>
        <v>203</v>
      </c>
      <c r="M16" s="75"/>
      <c r="N16" s="84">
        <v>154</v>
      </c>
      <c r="O16" s="84">
        <f>52+N16</f>
        <v>206</v>
      </c>
      <c r="P16" s="84"/>
      <c r="Q16" s="89">
        <v>155</v>
      </c>
      <c r="R16" s="89">
        <f>52+Q16</f>
        <v>207</v>
      </c>
      <c r="S16" s="89"/>
      <c r="T16" s="40">
        <v>167</v>
      </c>
      <c r="U16" s="40">
        <f>52+T16</f>
        <v>219</v>
      </c>
      <c r="V16" s="40">
        <v>30</v>
      </c>
      <c r="W16" s="92">
        <v>157</v>
      </c>
      <c r="X16" s="92">
        <f>52+W16</f>
        <v>209</v>
      </c>
      <c r="Y16" s="92"/>
      <c r="Z16" s="84">
        <v>143</v>
      </c>
      <c r="AA16" s="84">
        <f>52+Z16</f>
        <v>195</v>
      </c>
      <c r="AB16" s="84"/>
      <c r="AC16" s="93">
        <v>172</v>
      </c>
      <c r="AD16" s="93">
        <f>52+AC16</f>
        <v>224</v>
      </c>
      <c r="AE16" s="93"/>
      <c r="AF16" s="92">
        <v>143</v>
      </c>
      <c r="AG16" s="92">
        <f>52+AF16</f>
        <v>195</v>
      </c>
      <c r="AH16" s="92"/>
      <c r="AI16" s="96">
        <v>183</v>
      </c>
      <c r="AJ16" s="96">
        <f>52+AI16</f>
        <v>235</v>
      </c>
      <c r="AK16" s="96">
        <v>30</v>
      </c>
      <c r="AL16" s="92">
        <v>163</v>
      </c>
      <c r="AM16" s="92">
        <f>52+AL16</f>
        <v>215</v>
      </c>
      <c r="AN16" s="92">
        <v>30</v>
      </c>
      <c r="AO16" s="76">
        <f t="shared" si="1"/>
        <v>3462</v>
      </c>
      <c r="AP16" s="88">
        <f t="shared" si="2"/>
        <v>153</v>
      </c>
      <c r="AQ16" s="99">
        <f t="shared" si="0"/>
        <v>205</v>
      </c>
      <c r="AR16" s="56">
        <f t="shared" si="3"/>
        <v>-379</v>
      </c>
      <c r="AS16" s="103">
        <f>(E16+H16+K16+N16+Q16+T16+W16+Z16+AC16+AF16+AI16+AL16+Eelvoor!P7)</f>
        <v>2540</v>
      </c>
      <c r="AT16" s="103">
        <f t="shared" si="4"/>
        <v>158.75</v>
      </c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120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</row>
    <row r="18" spans="1:12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</row>
    <row r="19" spans="1:12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</row>
    <row r="20" spans="1:120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</row>
    <row r="21" spans="1:120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</row>
    <row r="22" spans="1:12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</row>
    <row r="23" spans="1:12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1:12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</row>
    <row r="25" spans="1:12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</row>
    <row r="26" spans="1:120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</row>
    <row r="27" spans="1:12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1:12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</row>
    <row r="29" spans="1:120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</row>
    <row r="30" spans="1:120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</row>
    <row r="31" spans="1:120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</row>
    <row r="32" spans="1:120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</row>
    <row r="33" spans="1:120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1:12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:12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</row>
    <row r="36" spans="1:12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</row>
    <row r="37" spans="1:120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</row>
    <row r="38" spans="1:120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</row>
    <row r="39" spans="1:120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</row>
    <row r="40" spans="1:120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</row>
    <row r="41" spans="1:120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</row>
    <row r="42" spans="1:120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</row>
    <row r="43" spans="1:120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</row>
    <row r="44" spans="1:120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</row>
    <row r="45" spans="1:120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</row>
    <row r="46" spans="1:120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</row>
    <row r="47" spans="1:120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</row>
    <row r="48" spans="1:120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</row>
    <row r="49" spans="1:120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</row>
    <row r="50" spans="1:120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</row>
    <row r="51" spans="1:120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</row>
    <row r="52" spans="1:120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</row>
    <row r="53" spans="1:120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</row>
    <row r="54" spans="1:120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</row>
    <row r="55" spans="1:120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1:120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</row>
    <row r="57" spans="1:120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</row>
    <row r="58" spans="1:120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</row>
    <row r="59" spans="1:120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</row>
    <row r="60" spans="1:120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</row>
    <row r="61" spans="1:120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</row>
    <row r="62" spans="1:120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</row>
    <row r="63" spans="1:120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</row>
    <row r="64" spans="1:120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</row>
    <row r="65" spans="1:120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</row>
    <row r="66" spans="1:6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</row>
  </sheetData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Kaido</cp:lastModifiedBy>
  <cp:lastPrinted>2002-12-24T11:13:06Z</cp:lastPrinted>
  <dcterms:created xsi:type="dcterms:W3CDTF">2002-12-23T10:21:18Z</dcterms:created>
  <dcterms:modified xsi:type="dcterms:W3CDTF">2002-12-24T11:28:32Z</dcterms:modified>
  <cp:category/>
  <cp:version/>
  <cp:contentType/>
  <cp:contentStatus/>
</cp:coreProperties>
</file>